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ilikua\Documents\EKILIKUA  OFICINA\"/>
    </mc:Choice>
  </mc:AlternateContent>
  <xr:revisionPtr revIDLastSave="0" documentId="13_ncr:1_{B7F70AA1-2703-4C14-AE6F-C4E4C4A916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Pedido2022" sheetId="3" r:id="rId1"/>
  </sheets>
  <calcPr calcId="191029" iterateDelta="1E-4"/>
</workbook>
</file>

<file path=xl/calcChain.xml><?xml version="1.0" encoding="utf-8"?>
<calcChain xmlns="http://schemas.openxmlformats.org/spreadsheetml/2006/main">
  <c r="O32" i="3" l="1"/>
  <c r="M31" i="3"/>
  <c r="N31" i="3" s="1"/>
  <c r="O31" i="3" s="1"/>
  <c r="M30" i="3"/>
  <c r="N30" i="3" s="1"/>
  <c r="O30" i="3" s="1"/>
  <c r="M29" i="3"/>
  <c r="N29" i="3" s="1"/>
  <c r="O29" i="3" s="1"/>
  <c r="M28" i="3"/>
  <c r="N28" i="3" s="1"/>
  <c r="O28" i="3" s="1"/>
  <c r="M27" i="3"/>
  <c r="N27" i="3" s="1"/>
  <c r="O27" i="3" s="1"/>
  <c r="M26" i="3"/>
  <c r="N26" i="3" s="1"/>
  <c r="O26" i="3" s="1"/>
  <c r="M25" i="3"/>
  <c r="N25" i="3" s="1"/>
  <c r="O25" i="3" s="1"/>
  <c r="M24" i="3"/>
  <c r="N24" i="3" s="1"/>
  <c r="O24" i="3" s="1"/>
  <c r="M45" i="3"/>
  <c r="N45" i="3" s="1"/>
  <c r="O45" i="3" s="1"/>
  <c r="M44" i="3"/>
  <c r="N44" i="3" s="1"/>
  <c r="O44" i="3" s="1"/>
  <c r="M43" i="3"/>
  <c r="N43" i="3" s="1"/>
  <c r="O43" i="3" s="1"/>
  <c r="M42" i="3"/>
  <c r="N42" i="3" s="1"/>
  <c r="O42" i="3" s="1"/>
  <c r="M41" i="3"/>
  <c r="N41" i="3" s="1"/>
  <c r="O41" i="3" s="1"/>
  <c r="M40" i="3"/>
  <c r="N40" i="3" s="1"/>
  <c r="O40" i="3" s="1"/>
  <c r="M39" i="3"/>
  <c r="N39" i="3" s="1"/>
  <c r="O39" i="3" s="1"/>
  <c r="M38" i="3"/>
  <c r="N38" i="3" s="1"/>
  <c r="O38" i="3" s="1"/>
  <c r="M37" i="3"/>
  <c r="N37" i="3" s="1"/>
  <c r="O37" i="3" s="1"/>
  <c r="M36" i="3"/>
  <c r="N36" i="3" s="1"/>
  <c r="O36" i="3" s="1"/>
  <c r="M35" i="3"/>
  <c r="N35" i="3" s="1"/>
  <c r="O35" i="3" s="1"/>
  <c r="M34" i="3"/>
  <c r="N34" i="3" s="1"/>
  <c r="O34" i="3" s="1"/>
  <c r="M33" i="3"/>
  <c r="N33" i="3" s="1"/>
  <c r="O33" i="3" s="1"/>
  <c r="M32" i="3"/>
  <c r="N32" i="3" s="1"/>
  <c r="N22" i="3"/>
  <c r="O22" i="3" s="1"/>
  <c r="M22" i="3"/>
  <c r="M21" i="3"/>
  <c r="N21" i="3" s="1"/>
  <c r="O21" i="3" s="1"/>
  <c r="N20" i="3"/>
  <c r="O20" i="3" s="1"/>
  <c r="M20" i="3"/>
  <c r="M19" i="3"/>
  <c r="N19" i="3" s="1"/>
  <c r="O19" i="3" s="1"/>
  <c r="N18" i="3"/>
  <c r="O18" i="3" s="1"/>
  <c r="M18" i="3"/>
  <c r="U33" i="3"/>
  <c r="V33" i="3" s="1"/>
  <c r="W33" i="3" s="1"/>
  <c r="U32" i="3"/>
  <c r="V32" i="3" s="1"/>
  <c r="W32" i="3" s="1"/>
  <c r="U31" i="3"/>
  <c r="V31" i="3" s="1"/>
  <c r="W31" i="3" s="1"/>
  <c r="U30" i="3"/>
  <c r="V30" i="3" s="1"/>
  <c r="W30" i="3" s="1"/>
  <c r="U29" i="3"/>
  <c r="V29" i="3" s="1"/>
  <c r="W29" i="3" s="1"/>
  <c r="U28" i="3"/>
  <c r="V28" i="3" s="1"/>
  <c r="W28" i="3" s="1"/>
  <c r="U27" i="3"/>
  <c r="V27" i="3" s="1"/>
  <c r="W27" i="3" s="1"/>
  <c r="U26" i="3"/>
  <c r="V26" i="3" s="1"/>
  <c r="W26" i="3" s="1"/>
  <c r="U50" i="3"/>
  <c r="V50" i="3" s="1"/>
  <c r="W50" i="3" s="1"/>
  <c r="U49" i="3"/>
  <c r="V49" i="3" s="1"/>
  <c r="W49" i="3" s="1"/>
  <c r="U48" i="3"/>
  <c r="V48" i="3" s="1"/>
  <c r="W48" i="3" s="1"/>
  <c r="U47" i="3"/>
  <c r="V47" i="3" s="1"/>
  <c r="W47" i="3" s="1"/>
  <c r="U46" i="3"/>
  <c r="V46" i="3" s="1"/>
  <c r="W46" i="3" s="1"/>
  <c r="U45" i="3"/>
  <c r="V45" i="3" s="1"/>
  <c r="W45" i="3" s="1"/>
  <c r="U44" i="3"/>
  <c r="V44" i="3" s="1"/>
  <c r="W44" i="3" s="1"/>
  <c r="U43" i="3"/>
  <c r="V43" i="3" s="1"/>
  <c r="W43" i="3" s="1"/>
  <c r="U42" i="3"/>
  <c r="V42" i="3" s="1"/>
  <c r="W42" i="3" s="1"/>
  <c r="U41" i="3"/>
  <c r="V41" i="3" s="1"/>
  <c r="W41" i="3" s="1"/>
  <c r="U40" i="3"/>
  <c r="V40" i="3" s="1"/>
  <c r="W40" i="3" s="1"/>
  <c r="U39" i="3"/>
  <c r="V39" i="3" s="1"/>
  <c r="W39" i="3" s="1"/>
  <c r="U38" i="3"/>
  <c r="V38" i="3" s="1"/>
  <c r="W38" i="3" s="1"/>
  <c r="U37" i="3"/>
  <c r="V37" i="3" s="1"/>
  <c r="W37" i="3" s="1"/>
  <c r="U36" i="3"/>
  <c r="V36" i="3" s="1"/>
  <c r="W36" i="3" s="1"/>
  <c r="U35" i="3"/>
  <c r="V35" i="3" s="1"/>
  <c r="W35" i="3" s="1"/>
  <c r="U34" i="3"/>
  <c r="V34" i="3" s="1"/>
  <c r="W34" i="3" s="1"/>
  <c r="U24" i="3"/>
  <c r="V24" i="3" s="1"/>
  <c r="W24" i="3" s="1"/>
  <c r="U23" i="3"/>
  <c r="V23" i="3" s="1"/>
  <c r="W23" i="3" s="1"/>
  <c r="U22" i="3"/>
  <c r="V22" i="3" s="1"/>
  <c r="W22" i="3" s="1"/>
  <c r="U21" i="3"/>
  <c r="V21" i="3" s="1"/>
  <c r="W21" i="3" s="1"/>
  <c r="U20" i="3"/>
  <c r="V20" i="3" s="1"/>
  <c r="W20" i="3" s="1"/>
  <c r="U19" i="3"/>
  <c r="V19" i="3" s="1"/>
  <c r="W19" i="3" s="1"/>
  <c r="U18" i="3"/>
  <c r="V18" i="3" s="1"/>
  <c r="W18" i="3" s="1"/>
  <c r="W62" i="3" l="1"/>
  <c r="O59" i="3" l="1"/>
  <c r="M85" i="3"/>
  <c r="N85" i="3" s="1"/>
  <c r="O85" i="3" s="1"/>
  <c r="M84" i="3"/>
  <c r="N84" i="3" s="1"/>
  <c r="O84" i="3" s="1"/>
  <c r="M83" i="3"/>
  <c r="N83" i="3" s="1"/>
  <c r="O83" i="3" s="1"/>
  <c r="M82" i="3"/>
  <c r="N82" i="3" s="1"/>
  <c r="O82" i="3" s="1"/>
  <c r="M81" i="3"/>
  <c r="N81" i="3" s="1"/>
  <c r="O81" i="3" s="1"/>
  <c r="M80" i="3"/>
  <c r="N80" i="3" s="1"/>
  <c r="O80" i="3" s="1"/>
  <c r="M79" i="3"/>
  <c r="N79" i="3" s="1"/>
  <c r="O79" i="3" s="1"/>
  <c r="M78" i="3"/>
  <c r="N78" i="3" s="1"/>
  <c r="O78" i="3" s="1"/>
  <c r="M77" i="3"/>
  <c r="N77" i="3" s="1"/>
  <c r="O77" i="3" s="1"/>
  <c r="M76" i="3"/>
  <c r="N76" i="3" s="1"/>
  <c r="O76" i="3" s="1"/>
  <c r="M75" i="3"/>
  <c r="N75" i="3" s="1"/>
  <c r="O75" i="3" s="1"/>
  <c r="M74" i="3"/>
  <c r="N74" i="3" s="1"/>
  <c r="O74" i="3" s="1"/>
  <c r="M73" i="3"/>
  <c r="N73" i="3" s="1"/>
  <c r="O73" i="3" s="1"/>
  <c r="M72" i="3"/>
  <c r="N72" i="3" s="1"/>
  <c r="O72" i="3" s="1"/>
  <c r="M71" i="3"/>
  <c r="N71" i="3" s="1"/>
  <c r="O71" i="3" s="1"/>
  <c r="M70" i="3"/>
  <c r="N70" i="3" s="1"/>
  <c r="O70" i="3" s="1"/>
  <c r="M69" i="3"/>
  <c r="N69" i="3" s="1"/>
  <c r="O69" i="3" s="1"/>
  <c r="M68" i="3"/>
  <c r="N68" i="3" s="1"/>
  <c r="O68" i="3" s="1"/>
  <c r="M67" i="3"/>
  <c r="N67" i="3" s="1"/>
  <c r="O67" i="3" s="1"/>
  <c r="E87" i="3"/>
  <c r="F87" i="3" s="1"/>
  <c r="G87" i="3" s="1"/>
  <c r="E86" i="3"/>
  <c r="F86" i="3" s="1"/>
  <c r="G86" i="3" s="1"/>
  <c r="E85" i="3"/>
  <c r="F85" i="3" s="1"/>
  <c r="G85" i="3" s="1"/>
  <c r="E84" i="3"/>
  <c r="F84" i="3" s="1"/>
  <c r="G84" i="3" s="1"/>
  <c r="E83" i="3"/>
  <c r="F83" i="3" s="1"/>
  <c r="G83" i="3" s="1"/>
  <c r="E82" i="3"/>
  <c r="F82" i="3" s="1"/>
  <c r="G82" i="3" s="1"/>
  <c r="E81" i="3"/>
  <c r="F81" i="3" s="1"/>
  <c r="G81" i="3" s="1"/>
  <c r="E80" i="3"/>
  <c r="F80" i="3" s="1"/>
  <c r="G80" i="3" s="1"/>
  <c r="E79" i="3"/>
  <c r="F79" i="3" s="1"/>
  <c r="G79" i="3" s="1"/>
  <c r="E78" i="3"/>
  <c r="F78" i="3" s="1"/>
  <c r="G78" i="3" s="1"/>
  <c r="E77" i="3"/>
  <c r="F77" i="3" s="1"/>
  <c r="G77" i="3" s="1"/>
  <c r="E76" i="3"/>
  <c r="F76" i="3" s="1"/>
  <c r="G76" i="3" s="1"/>
  <c r="E75" i="3"/>
  <c r="F75" i="3" s="1"/>
  <c r="G75" i="3" s="1"/>
  <c r="E74" i="3"/>
  <c r="F74" i="3" s="1"/>
  <c r="G74" i="3" s="1"/>
  <c r="E73" i="3"/>
  <c r="F73" i="3" s="1"/>
  <c r="G73" i="3" s="1"/>
  <c r="E72" i="3"/>
  <c r="F72" i="3" s="1"/>
  <c r="G72" i="3" s="1"/>
  <c r="E71" i="3"/>
  <c r="F71" i="3" s="1"/>
  <c r="G71" i="3" s="1"/>
  <c r="E70" i="3"/>
  <c r="F70" i="3" s="1"/>
  <c r="G70" i="3" s="1"/>
  <c r="E69" i="3"/>
  <c r="F69" i="3" s="1"/>
  <c r="G69" i="3" s="1"/>
  <c r="E68" i="3"/>
  <c r="F68" i="3" s="1"/>
  <c r="G68" i="3" s="1"/>
  <c r="E67" i="3"/>
  <c r="F67" i="3" s="1"/>
  <c r="G67" i="3" s="1"/>
  <c r="G89" i="3" l="1"/>
  <c r="O89" i="3"/>
  <c r="E32" i="3" l="1"/>
  <c r="E31" i="3"/>
  <c r="E34" i="3"/>
  <c r="E33" i="3"/>
  <c r="M54" i="3"/>
  <c r="N54" i="3" s="1"/>
  <c r="M53" i="3"/>
  <c r="N53" i="3" s="1"/>
  <c r="M52" i="3"/>
  <c r="N52" i="3" s="1"/>
  <c r="M51" i="3"/>
  <c r="N51" i="3" s="1"/>
  <c r="E16" i="3"/>
  <c r="F16" i="3" s="1"/>
  <c r="G16" i="3" s="1"/>
  <c r="F33" i="3" l="1"/>
  <c r="G33" i="3" s="1"/>
  <c r="F34" i="3"/>
  <c r="G34" i="3" s="1"/>
  <c r="F31" i="3"/>
  <c r="G31" i="3" s="1"/>
  <c r="F32" i="3"/>
  <c r="G32" i="3" s="1"/>
  <c r="G108" i="3"/>
  <c r="O60" i="3" l="1"/>
  <c r="O54" i="3"/>
  <c r="O53" i="3"/>
  <c r="O52" i="3"/>
  <c r="M50" i="3"/>
  <c r="N50" i="3" s="1"/>
  <c r="O50" i="3" s="1"/>
  <c r="O62" i="3" s="1"/>
  <c r="G117" i="3" l="1"/>
  <c r="G116" i="3"/>
  <c r="G115" i="3"/>
  <c r="G114" i="3"/>
  <c r="G113" i="3"/>
  <c r="G112" i="3"/>
  <c r="G111" i="3"/>
  <c r="G110" i="3"/>
  <c r="G109" i="3"/>
  <c r="G106" i="3"/>
  <c r="E59" i="3"/>
  <c r="F59" i="3" s="1"/>
  <c r="G59" i="3" s="1"/>
  <c r="E58" i="3"/>
  <c r="F58" i="3" s="1"/>
  <c r="G58" i="3" s="1"/>
  <c r="E57" i="3"/>
  <c r="F57" i="3" s="1"/>
  <c r="G57" i="3" s="1"/>
  <c r="E56" i="3"/>
  <c r="F56" i="3" s="1"/>
  <c r="G56" i="3" s="1"/>
  <c r="E55" i="3"/>
  <c r="F55" i="3" s="1"/>
  <c r="G55" i="3" s="1"/>
  <c r="E54" i="3"/>
  <c r="F54" i="3" s="1"/>
  <c r="G54" i="3" s="1"/>
  <c r="G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F35" i="3" s="1"/>
  <c r="G29" i="3"/>
  <c r="E28" i="3"/>
  <c r="F28" i="3" s="1"/>
  <c r="G28" i="3" s="1"/>
  <c r="E27" i="3"/>
  <c r="F27" i="3" s="1"/>
  <c r="G27" i="3" s="1"/>
  <c r="E26" i="3"/>
  <c r="F26" i="3" s="1"/>
  <c r="G26" i="3" s="1"/>
  <c r="E25" i="3"/>
  <c r="F25" i="3" s="1"/>
  <c r="G25" i="3" s="1"/>
  <c r="E24" i="3"/>
  <c r="F24" i="3" s="1"/>
  <c r="G24" i="3" s="1"/>
  <c r="G23" i="3"/>
  <c r="E21" i="3"/>
  <c r="F21" i="3" s="1"/>
  <c r="G21" i="3" s="1"/>
  <c r="E20" i="3"/>
  <c r="F20" i="3" s="1"/>
  <c r="G20" i="3" s="1"/>
  <c r="E19" i="3"/>
  <c r="E18" i="3"/>
  <c r="F18" i="3" s="1"/>
  <c r="G18" i="3" s="1"/>
  <c r="E17" i="3"/>
  <c r="F49" i="3" l="1"/>
  <c r="G49" i="3" s="1"/>
  <c r="F51" i="3"/>
  <c r="G51" i="3" s="1"/>
  <c r="F47" i="3"/>
  <c r="G47" i="3" s="1"/>
  <c r="F37" i="3"/>
  <c r="G37" i="3" s="1"/>
  <c r="F40" i="3"/>
  <c r="G40" i="3" s="1"/>
  <c r="F48" i="3"/>
  <c r="G48" i="3" s="1"/>
  <c r="F41" i="3"/>
  <c r="G41" i="3" s="1"/>
  <c r="F36" i="3"/>
  <c r="G36" i="3" s="1"/>
  <c r="F19" i="3"/>
  <c r="G19" i="3" s="1"/>
  <c r="F39" i="3"/>
  <c r="G39" i="3" s="1"/>
  <c r="F42" i="3"/>
  <c r="G42" i="3" s="1"/>
  <c r="F50" i="3"/>
  <c r="G50" i="3" s="1"/>
  <c r="F38" i="3"/>
  <c r="G38" i="3" s="1"/>
  <c r="F43" i="3"/>
  <c r="G43" i="3" s="1"/>
  <c r="F44" i="3"/>
  <c r="G44" i="3" s="1"/>
  <c r="F46" i="3"/>
  <c r="G46" i="3" s="1"/>
  <c r="F45" i="3"/>
  <c r="G45" i="3" s="1"/>
  <c r="G35" i="3"/>
  <c r="G62" i="3" s="1"/>
  <c r="F94" i="3" s="1"/>
  <c r="F17" i="3"/>
  <c r="J94" i="3" l="1"/>
  <c r="K94" i="3" s="1"/>
  <c r="G17" i="3"/>
  <c r="F93" i="3" s="1"/>
  <c r="J93" i="3" l="1"/>
  <c r="K93" i="3" s="1"/>
  <c r="M93" i="3" s="1"/>
</calcChain>
</file>

<file path=xl/sharedStrings.xml><?xml version="1.0" encoding="utf-8"?>
<sst xmlns="http://schemas.openxmlformats.org/spreadsheetml/2006/main" count="221" uniqueCount="156">
  <si>
    <t>Agenda Buenos tratos Buenos ratos</t>
  </si>
  <si>
    <t>Calendario buenos tratos buenos ratos</t>
  </si>
  <si>
    <t>Hypatia de Alejandría</t>
  </si>
  <si>
    <t>Sari</t>
  </si>
  <si>
    <t>Amigo árbol</t>
  </si>
  <si>
    <t>El árbol de los niños</t>
  </si>
  <si>
    <t>Lilith</t>
  </si>
  <si>
    <t>Puzzle arriba el sur</t>
  </si>
  <si>
    <t>Bruja Mari</t>
  </si>
  <si>
    <t>Sonríe</t>
  </si>
  <si>
    <t>Primera aventura</t>
  </si>
  <si>
    <t>Escuela publica</t>
  </si>
  <si>
    <t>Huerto urbano</t>
  </si>
  <si>
    <t>Amigo libro</t>
  </si>
  <si>
    <t>Dos mujeres</t>
  </si>
  <si>
    <t>Brujas</t>
  </si>
  <si>
    <t>Marcha</t>
  </si>
  <si>
    <t>Raíces y resistencia</t>
  </si>
  <si>
    <t>Nuevos vientos</t>
  </si>
  <si>
    <t>Árbol de la esperanza</t>
  </si>
  <si>
    <t>Mazorca campesina</t>
  </si>
  <si>
    <t>Baño</t>
  </si>
  <si>
    <t>Nana del callejón</t>
  </si>
  <si>
    <t>Dulces sueños</t>
  </si>
  <si>
    <t>Gira la noria</t>
  </si>
  <si>
    <t>Somos de colores</t>
  </si>
  <si>
    <t>Oasis de vida</t>
  </si>
  <si>
    <t>Bailando bajo la lluvia</t>
  </si>
  <si>
    <t xml:space="preserve">Tómatelo con calma </t>
  </si>
  <si>
    <t>Cuídate mucho</t>
  </si>
  <si>
    <t>Unicornio azul</t>
  </si>
  <si>
    <t>Ventana al sur</t>
  </si>
  <si>
    <t>Niara cimarrona</t>
  </si>
  <si>
    <t>CUADERNOS</t>
  </si>
  <si>
    <t>PUZZLES</t>
  </si>
  <si>
    <t>POSTALES</t>
  </si>
  <si>
    <t>LÁMINAS</t>
  </si>
  <si>
    <t>MATERIAL</t>
  </si>
  <si>
    <t>CANTIDAD</t>
  </si>
  <si>
    <t>Bajo el mar</t>
  </si>
  <si>
    <t>Campesina</t>
  </si>
  <si>
    <t>Fecha:</t>
  </si>
  <si>
    <t>Nombre</t>
  </si>
  <si>
    <t>calle y número</t>
  </si>
  <si>
    <t>C.P.</t>
  </si>
  <si>
    <t>Población</t>
  </si>
  <si>
    <t>Provincia</t>
  </si>
  <si>
    <t>Dirección de envío</t>
  </si>
  <si>
    <t>E-mail:</t>
  </si>
  <si>
    <t>Tfno.:</t>
  </si>
  <si>
    <t>Cif / Nif:</t>
  </si>
  <si>
    <t>Dominó "comercio Justo"</t>
  </si>
  <si>
    <t>Eco-lógico 54</t>
  </si>
  <si>
    <t>Juego de parejas  "Iguales"</t>
  </si>
  <si>
    <t>Las Aventuras de Superpapayaso</t>
  </si>
  <si>
    <t>Los viajes de Mimo</t>
  </si>
  <si>
    <t>P.V.P.</t>
  </si>
  <si>
    <t>JUEGOS COOPERATIVOS</t>
  </si>
  <si>
    <t>El Baño de Mr. CANGREJO</t>
  </si>
  <si>
    <t>Asamblea Intergaláctica</t>
  </si>
  <si>
    <t xml:space="preserve">Día de Mercado </t>
  </si>
  <si>
    <t xml:space="preserve">¡¡A las 8 en la Plaza!! </t>
  </si>
  <si>
    <t xml:space="preserve">El Gran Viaje  </t>
  </si>
  <si>
    <t>La Leyenda del Árbol Mágico</t>
  </si>
  <si>
    <t>Quijote</t>
  </si>
  <si>
    <t>Mariposa</t>
  </si>
  <si>
    <t>Al Amanecer</t>
  </si>
  <si>
    <t>Hombre Nuevo</t>
  </si>
  <si>
    <t>LIBRETAS</t>
  </si>
  <si>
    <t>Zarabanda</t>
  </si>
  <si>
    <t>Faro</t>
  </si>
  <si>
    <t xml:space="preserve"> LIBRETAS Y CUADERNOS </t>
  </si>
  <si>
    <t>Sueños de Colores</t>
  </si>
  <si>
    <t>Tendiendo puentes</t>
  </si>
  <si>
    <t xml:space="preserve"> LIBRERÍA</t>
  </si>
  <si>
    <t>JUEGOS DE MESA</t>
  </si>
  <si>
    <t>El Huerto Encantado</t>
  </si>
  <si>
    <t>BABEL la Ciudad multicolor</t>
  </si>
  <si>
    <t>Criaturas espaciales</t>
  </si>
  <si>
    <t>El puchero de los duendes</t>
  </si>
  <si>
    <t>Niñas y niños del Mundo</t>
  </si>
  <si>
    <t>Juegos Cooperativos + Lamina</t>
  </si>
  <si>
    <t>Las Brujas de Farrabús</t>
  </si>
  <si>
    <t>El huerto de los Yayos</t>
  </si>
  <si>
    <t>El bosque Tantai</t>
  </si>
  <si>
    <t>Columpio</t>
  </si>
  <si>
    <t>Callejero</t>
  </si>
  <si>
    <t>Mujeres cooperativas</t>
  </si>
  <si>
    <t>Estaciones</t>
  </si>
  <si>
    <t>Mujer que camina</t>
  </si>
  <si>
    <t>Manos hospitalarias</t>
  </si>
  <si>
    <t>Al son de las olas</t>
  </si>
  <si>
    <t>TOTAL</t>
  </si>
  <si>
    <t>Puerto Norte-Sur</t>
  </si>
  <si>
    <t>Los Tesoros de Africa</t>
  </si>
  <si>
    <t>Las niñas de Jacaranda</t>
  </si>
  <si>
    <t>Desjaulados</t>
  </si>
  <si>
    <t>El Lobo López y la Pandilla Tomate</t>
  </si>
  <si>
    <t>Lucecitas</t>
  </si>
  <si>
    <t>El Misterio de las Mujeres invisibles</t>
  </si>
  <si>
    <t>Perdido en la montaña</t>
  </si>
  <si>
    <t>Fin</t>
  </si>
  <si>
    <t>El poeta que vuela</t>
  </si>
  <si>
    <t>Surfeando</t>
  </si>
  <si>
    <t>Espiral de Comercio Justo</t>
  </si>
  <si>
    <t>Noche de cuentos</t>
  </si>
  <si>
    <t>Ciclista</t>
  </si>
  <si>
    <t>Bienvenida</t>
  </si>
  <si>
    <t>Ciudades verdes</t>
  </si>
  <si>
    <t>LIBRETAS PUR</t>
  </si>
  <si>
    <t>LIBRETAS WIRO</t>
  </si>
  <si>
    <t>CUADERNOS PUR</t>
  </si>
  <si>
    <t>CUADERNOS WIRO</t>
  </si>
  <si>
    <t>Atardecer</t>
  </si>
  <si>
    <t>Descuento:</t>
  </si>
  <si>
    <t>PRECIO</t>
  </si>
  <si>
    <t>PRECIO
CLIENTE</t>
  </si>
  <si>
    <t>Humanoides</t>
  </si>
  <si>
    <t>Libronautas</t>
  </si>
  <si>
    <t>DATOS CLIENTE:</t>
  </si>
  <si>
    <t>BASE IMPONIBLE</t>
  </si>
  <si>
    <t>% I.V.A.</t>
  </si>
  <si>
    <t>Importe I.V.A</t>
  </si>
  <si>
    <t>SUBTOTAL</t>
  </si>
  <si>
    <t>TOTAL PEDIDO</t>
  </si>
  <si>
    <t>¡Novedad!</t>
  </si>
  <si>
    <t>Princesas al rescate</t>
  </si>
  <si>
    <t>La travesía del Dragón</t>
  </si>
  <si>
    <t>Soberania Alimentaria</t>
  </si>
  <si>
    <t>Basajaun, El renacer del bosque</t>
  </si>
  <si>
    <t>Pachamama</t>
  </si>
  <si>
    <t>La Superclase</t>
  </si>
  <si>
    <r>
      <t xml:space="preserve">Grandes Damas </t>
    </r>
    <r>
      <rPr>
        <b/>
        <sz val="14"/>
        <color theme="0"/>
        <rFont val="Calibri"/>
        <family val="2"/>
        <scheme val="minor"/>
      </rPr>
      <t>¡¡Próximamente!!</t>
    </r>
  </si>
  <si>
    <t>Pack 6 láminas de mujer</t>
  </si>
  <si>
    <t>Mama Beba</t>
  </si>
  <si>
    <t>El Chocolate Mágico - C. Justo</t>
  </si>
  <si>
    <t>JEMBATAN: ¡Parar la guerra!</t>
  </si>
  <si>
    <t>Tortuga</t>
  </si>
  <si>
    <t>TIENDAS</t>
  </si>
  <si>
    <t>LANZAMIENTO</t>
  </si>
  <si>
    <t>Hilos de lluvia</t>
  </si>
  <si>
    <t>Mi estrella</t>
  </si>
  <si>
    <t>Buceo interior</t>
  </si>
  <si>
    <t>Ancestras</t>
  </si>
  <si>
    <t>Yo soy tú</t>
  </si>
  <si>
    <t>Mujer río</t>
  </si>
  <si>
    <t>Besos de mar</t>
  </si>
  <si>
    <t>Del revés</t>
  </si>
  <si>
    <t>Mujer maleta</t>
  </si>
  <si>
    <t>La vida es juego</t>
  </si>
  <si>
    <t>Off Line</t>
  </si>
  <si>
    <t>Mujeres cielo</t>
  </si>
  <si>
    <t>Eres música</t>
  </si>
  <si>
    <t>Ponte en mi piel</t>
  </si>
  <si>
    <t>Casa árbol</t>
  </si>
  <si>
    <t>Suelta anclas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</si>
</sst>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[$€-C0A]_-;\-* #,##0.00\ [$€-C0A]_-;_-* &quot;-&quot;??\ [$€-C0A]_-;_-@_-"/>
  </numFmts>
  <fonts count="5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indexed="6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/>
      <sz val="16"/>
      <name val="Calibri"/>
      <family val="2"/>
      <scheme val="minor"/>
    </font>
    <font>
      <b/>
      <sz val="10"/>
      <color indexed="61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FF0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6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indexed="9"/>
      <name val="Calibri"/>
      <family val="2"/>
      <scheme val="minor"/>
    </font>
    <font>
      <b/>
      <sz val="18"/>
      <color indexed="9"/>
      <name val="Acme"/>
    </font>
    <font>
      <b/>
      <sz val="18"/>
      <name val="Acme"/>
    </font>
    <font>
      <b/>
      <sz val="16"/>
      <name val="Acme"/>
    </font>
    <font>
      <sz val="18"/>
      <name val="Acme"/>
    </font>
    <font>
      <b/>
      <sz val="11"/>
      <color indexed="61"/>
      <name val="Acme"/>
    </font>
    <font>
      <b/>
      <sz val="11"/>
      <name val="Acme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0"/>
      <color indexed="9"/>
      <name val="Acme"/>
    </font>
    <font>
      <b/>
      <sz val="8"/>
      <color indexed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D65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0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23"/>
      </left>
      <right style="thin">
        <color theme="0" tint="-0.34998626667073579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23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4">
    <xf numFmtId="0" fontId="0" fillId="0" borderId="0" applyNumberFormat="0" applyFont="0" applyFill="0" applyAlignment="0" applyProtection="0"/>
    <xf numFmtId="9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273">
    <xf numFmtId="0" fontId="0" fillId="0" borderId="0" xfId="0"/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vertical="center"/>
      <protection hidden="1"/>
    </xf>
    <xf numFmtId="9" fontId="4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Fill="1" applyProtection="1">
      <protection hidden="1"/>
    </xf>
    <xf numFmtId="0" fontId="8" fillId="0" borderId="13" xfId="0" applyFont="1" applyFill="1" applyBorder="1" applyAlignment="1" applyProtection="1">
      <alignment horizontal="right"/>
      <protection hidden="1"/>
    </xf>
    <xf numFmtId="0" fontId="3" fillId="0" borderId="13" xfId="0" applyFont="1" applyFill="1" applyBorder="1" applyProtection="1">
      <protection hidden="1"/>
    </xf>
    <xf numFmtId="0" fontId="3" fillId="0" borderId="14" xfId="0" applyFont="1" applyFill="1" applyBorder="1" applyProtection="1">
      <protection hidden="1"/>
    </xf>
    <xf numFmtId="0" fontId="3" fillId="0" borderId="8" xfId="0" applyFont="1" applyFill="1" applyBorder="1" applyProtection="1">
      <protection hidden="1"/>
    </xf>
    <xf numFmtId="0" fontId="3" fillId="0" borderId="0" xfId="0" applyFont="1"/>
    <xf numFmtId="164" fontId="3" fillId="0" borderId="18" xfId="0" applyNumberFormat="1" applyFont="1" applyBorder="1" applyProtection="1">
      <protection hidden="1"/>
    </xf>
    <xf numFmtId="1" fontId="3" fillId="0" borderId="18" xfId="0" applyNumberFormat="1" applyFont="1" applyFill="1" applyBorder="1" applyAlignment="1" applyProtection="1">
      <alignment horizontal="center" vertical="center"/>
      <protection hidden="1"/>
    </xf>
    <xf numFmtId="0" fontId="17" fillId="0" borderId="18" xfId="0" applyFont="1" applyFill="1" applyBorder="1" applyAlignment="1" applyProtection="1">
      <alignment horizontal="center"/>
      <protection hidden="1"/>
    </xf>
    <xf numFmtId="164" fontId="3" fillId="0" borderId="18" xfId="0" applyNumberFormat="1" applyFont="1" applyBorder="1" applyAlignment="1" applyProtection="1">
      <protection hidden="1"/>
    </xf>
    <xf numFmtId="164" fontId="3" fillId="0" borderId="0" xfId="0" applyNumberFormat="1" applyFont="1" applyProtection="1">
      <protection hidden="1"/>
    </xf>
    <xf numFmtId="164" fontId="3" fillId="0" borderId="0" xfId="0" applyNumberFormat="1" applyFont="1" applyFill="1" applyProtection="1">
      <protection hidden="1"/>
    </xf>
    <xf numFmtId="164" fontId="3" fillId="0" borderId="0" xfId="0" applyNumberFormat="1" applyFont="1" applyFill="1" applyAlignment="1" applyProtection="1">
      <protection hidden="1"/>
    </xf>
    <xf numFmtId="49" fontId="3" fillId="0" borderId="0" xfId="0" applyNumberFormat="1" applyFont="1" applyProtection="1">
      <protection hidden="1"/>
    </xf>
    <xf numFmtId="49" fontId="3" fillId="0" borderId="0" xfId="0" applyNumberFormat="1" applyFont="1" applyFill="1" applyProtection="1">
      <protection hidden="1"/>
    </xf>
    <xf numFmtId="0" fontId="16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165" fontId="3" fillId="0" borderId="18" xfId="2" applyNumberFormat="1" applyFont="1" applyBorder="1" applyAlignment="1" applyProtection="1">
      <protection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center" wrapText="1"/>
      <protection hidden="1"/>
    </xf>
    <xf numFmtId="0" fontId="8" fillId="0" borderId="13" xfId="0" applyFont="1" applyFill="1" applyBorder="1" applyProtection="1">
      <protection hidden="1"/>
    </xf>
    <xf numFmtId="0" fontId="8" fillId="0" borderId="0" xfId="0" applyFont="1"/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/>
    <xf numFmtId="0" fontId="3" fillId="0" borderId="2" xfId="0" applyFont="1" applyFill="1" applyBorder="1" applyAlignment="1" applyProtection="1">
      <protection locked="0" hidden="1"/>
    </xf>
    <xf numFmtId="0" fontId="8" fillId="0" borderId="2" xfId="0" applyFont="1" applyFill="1" applyBorder="1" applyProtection="1">
      <protection hidden="1"/>
    </xf>
    <xf numFmtId="0" fontId="3" fillId="0" borderId="8" xfId="0" applyFont="1" applyBorder="1"/>
    <xf numFmtId="0" fontId="3" fillId="0" borderId="9" xfId="0" applyFont="1" applyBorder="1"/>
    <xf numFmtId="0" fontId="5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0" fontId="15" fillId="2" borderId="21" xfId="0" applyFont="1" applyFill="1" applyBorder="1" applyAlignment="1" applyProtection="1">
      <alignment horizontal="center"/>
      <protection hidden="1"/>
    </xf>
    <xf numFmtId="0" fontId="3" fillId="0" borderId="0" xfId="0" applyFont="1" applyAlignment="1">
      <alignment vertical="center"/>
    </xf>
    <xf numFmtId="0" fontId="12" fillId="0" borderId="18" xfId="0" applyFont="1" applyBorder="1" applyProtection="1">
      <protection hidden="1"/>
    </xf>
    <xf numFmtId="0" fontId="15" fillId="2" borderId="18" xfId="0" applyFont="1" applyFill="1" applyBorder="1" applyAlignment="1" applyProtection="1">
      <alignment horizontal="center"/>
      <protection hidden="1"/>
    </xf>
    <xf numFmtId="0" fontId="7" fillId="2" borderId="18" xfId="0" applyFont="1" applyFill="1" applyBorder="1" applyAlignment="1" applyProtection="1">
      <alignment horizontal="center"/>
      <protection hidden="1"/>
    </xf>
    <xf numFmtId="0" fontId="7" fillId="2" borderId="18" xfId="0" applyFont="1" applyFill="1" applyBorder="1" applyAlignment="1" applyProtection="1">
      <alignment horizontal="center" wrapText="1"/>
      <protection hidden="1"/>
    </xf>
    <xf numFmtId="0" fontId="16" fillId="5" borderId="18" xfId="0" applyFont="1" applyFill="1" applyBorder="1" applyAlignment="1" applyProtection="1">
      <protection hidden="1"/>
    </xf>
    <xf numFmtId="0" fontId="25" fillId="0" borderId="13" xfId="0" applyFont="1" applyBorder="1" applyAlignment="1" applyProtection="1">
      <alignment horizontal="center"/>
      <protection hidden="1"/>
    </xf>
    <xf numFmtId="0" fontId="12" fillId="0" borderId="18" xfId="0" applyFont="1" applyBorder="1" applyAlignment="1" applyProtection="1">
      <alignment horizontal="center"/>
      <protection hidden="1"/>
    </xf>
    <xf numFmtId="0" fontId="3" fillId="0" borderId="10" xfId="0" applyFont="1" applyBorder="1"/>
    <xf numFmtId="164" fontId="26" fillId="16" borderId="0" xfId="0" applyNumberFormat="1" applyFont="1" applyFill="1" applyProtection="1">
      <protection hidden="1"/>
    </xf>
    <xf numFmtId="0" fontId="7" fillId="2" borderId="23" xfId="0" applyFont="1" applyFill="1" applyBorder="1" applyAlignment="1" applyProtection="1">
      <alignment horizontal="center"/>
      <protection hidden="1"/>
    </xf>
    <xf numFmtId="0" fontId="3" fillId="0" borderId="0" xfId="0" applyFont="1" applyProtection="1"/>
    <xf numFmtId="165" fontId="3" fillId="0" borderId="18" xfId="2" applyNumberFormat="1" applyFont="1" applyBorder="1" applyAlignment="1" applyProtection="1">
      <alignment horizontal="center" vertical="center"/>
      <protection hidden="1"/>
    </xf>
    <xf numFmtId="165" fontId="26" fillId="16" borderId="0" xfId="0" applyNumberFormat="1" applyFont="1" applyFill="1" applyProtection="1"/>
    <xf numFmtId="0" fontId="12" fillId="0" borderId="18" xfId="0" applyFont="1" applyBorder="1" applyAlignment="1" applyProtection="1">
      <alignment horizontal="center"/>
      <protection locked="0" hidden="1"/>
    </xf>
    <xf numFmtId="0" fontId="27" fillId="0" borderId="19" xfId="0" applyFont="1" applyFill="1" applyBorder="1" applyAlignment="1" applyProtection="1">
      <alignment horizontal="left"/>
      <protection locked="0"/>
    </xf>
    <xf numFmtId="0" fontId="27" fillId="0" borderId="19" xfId="0" applyFont="1" applyFill="1" applyBorder="1" applyProtection="1">
      <protection locked="0"/>
    </xf>
    <xf numFmtId="0" fontId="27" fillId="0" borderId="5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7" xfId="0" applyFont="1" applyFill="1" applyBorder="1" applyAlignment="1" applyProtection="1">
      <protection locked="0"/>
    </xf>
    <xf numFmtId="0" fontId="10" fillId="0" borderId="4" xfId="0" applyFont="1" applyFill="1" applyBorder="1" applyAlignment="1" applyProtection="1">
      <protection locked="0"/>
    </xf>
    <xf numFmtId="0" fontId="28" fillId="0" borderId="18" xfId="0" applyFont="1" applyFill="1" applyBorder="1" applyAlignment="1" applyProtection="1">
      <alignment horizontal="center"/>
      <protection hidden="1"/>
    </xf>
    <xf numFmtId="0" fontId="18" fillId="0" borderId="18" xfId="0" applyFont="1" applyFill="1" applyBorder="1" applyAlignment="1" applyProtection="1">
      <alignment horizontal="center"/>
      <protection hidden="1"/>
    </xf>
    <xf numFmtId="0" fontId="29" fillId="0" borderId="18" xfId="0" applyFont="1" applyBorder="1" applyProtection="1">
      <protection hidden="1"/>
    </xf>
    <xf numFmtId="1" fontId="29" fillId="0" borderId="18" xfId="0" applyNumberFormat="1" applyFont="1" applyBorder="1" applyAlignment="1" applyProtection="1">
      <alignment horizontal="left" vertical="center"/>
      <protection hidden="1"/>
    </xf>
    <xf numFmtId="0" fontId="30" fillId="0" borderId="18" xfId="0" applyFont="1" applyBorder="1" applyProtection="1">
      <protection hidden="1"/>
    </xf>
    <xf numFmtId="0" fontId="30" fillId="0" borderId="18" xfId="0" applyFont="1" applyBorder="1" applyAlignment="1" applyProtection="1">
      <alignment horizontal="center"/>
      <protection hidden="1"/>
    </xf>
    <xf numFmtId="164" fontId="30" fillId="0" borderId="18" xfId="0" applyNumberFormat="1" applyFont="1" applyBorder="1" applyProtection="1">
      <protection hidden="1"/>
    </xf>
    <xf numFmtId="165" fontId="30" fillId="0" borderId="18" xfId="2" applyNumberFormat="1" applyFont="1" applyBorder="1" applyAlignment="1" applyProtection="1">
      <alignment horizontal="center" vertical="center"/>
      <protection hidden="1"/>
    </xf>
    <xf numFmtId="165" fontId="30" fillId="0" borderId="18" xfId="2" applyNumberFormat="1" applyFont="1" applyBorder="1" applyAlignment="1" applyProtection="1">
      <protection hidden="1"/>
    </xf>
    <xf numFmtId="0" fontId="29" fillId="0" borderId="18" xfId="0" applyFont="1" applyBorder="1" applyAlignment="1" applyProtection="1">
      <alignment horizontal="center"/>
      <protection locked="0" hidden="1"/>
    </xf>
    <xf numFmtId="164" fontId="29" fillId="0" borderId="18" xfId="0" applyNumberFormat="1" applyFont="1" applyBorder="1" applyProtection="1">
      <protection hidden="1"/>
    </xf>
    <xf numFmtId="165" fontId="29" fillId="0" borderId="18" xfId="2" applyNumberFormat="1" applyFont="1" applyBorder="1" applyAlignment="1" applyProtection="1">
      <alignment horizontal="center" vertical="center"/>
      <protection hidden="1"/>
    </xf>
    <xf numFmtId="165" fontId="29" fillId="0" borderId="18" xfId="2" applyNumberFormat="1" applyFont="1" applyBorder="1" applyAlignment="1" applyProtection="1">
      <protection hidden="1"/>
    </xf>
    <xf numFmtId="0" fontId="32" fillId="0" borderId="18" xfId="0" applyFont="1" applyFill="1" applyBorder="1" applyAlignment="1" applyProtection="1">
      <alignment horizontal="center"/>
      <protection hidden="1"/>
    </xf>
    <xf numFmtId="0" fontId="32" fillId="0" borderId="18" xfId="0" applyFont="1" applyBorder="1" applyAlignment="1" applyProtection="1">
      <alignment horizontal="center"/>
      <protection hidden="1"/>
    </xf>
    <xf numFmtId="1" fontId="29" fillId="0" borderId="18" xfId="0" applyNumberFormat="1" applyFont="1" applyBorder="1" applyAlignment="1" applyProtection="1">
      <alignment horizontal="center" vertical="center"/>
      <protection locked="0" hidden="1"/>
    </xf>
    <xf numFmtId="0" fontId="34" fillId="0" borderId="18" xfId="0" applyFont="1" applyFill="1" applyBorder="1" applyAlignment="1" applyProtection="1">
      <alignment horizontal="center"/>
      <protection hidden="1"/>
    </xf>
    <xf numFmtId="0" fontId="29" fillId="0" borderId="0" xfId="0" applyFont="1" applyProtection="1"/>
    <xf numFmtId="0" fontId="29" fillId="0" borderId="18" xfId="0" applyFont="1" applyBorder="1" applyAlignment="1" applyProtection="1"/>
    <xf numFmtId="0" fontId="29" fillId="0" borderId="18" xfId="0" applyFont="1" applyFill="1" applyBorder="1" applyAlignment="1" applyProtection="1"/>
    <xf numFmtId="0" fontId="29" fillId="0" borderId="18" xfId="0" applyNumberFormat="1" applyFont="1" applyBorder="1" applyAlignment="1" applyProtection="1">
      <alignment horizontal="center"/>
      <protection locked="0" hidden="1"/>
    </xf>
    <xf numFmtId="0" fontId="29" fillId="0" borderId="18" xfId="0" applyFont="1" applyBorder="1" applyProtection="1"/>
    <xf numFmtId="165" fontId="29" fillId="0" borderId="18" xfId="2" applyNumberFormat="1" applyFont="1" applyFill="1" applyBorder="1" applyAlignment="1" applyProtection="1">
      <protection hidden="1"/>
    </xf>
    <xf numFmtId="0" fontId="29" fillId="0" borderId="18" xfId="0" applyFont="1" applyBorder="1" applyAlignment="1" applyProtection="1">
      <protection hidden="1"/>
    </xf>
    <xf numFmtId="0" fontId="29" fillId="0" borderId="18" xfId="0" applyFont="1" applyBorder="1" applyAlignment="1" applyProtection="1">
      <alignment horizontal="left"/>
      <protection hidden="1"/>
    </xf>
    <xf numFmtId="0" fontId="29" fillId="0" borderId="24" xfId="0" applyFont="1" applyBorder="1" applyProtection="1">
      <protection hidden="1"/>
    </xf>
    <xf numFmtId="0" fontId="29" fillId="0" borderId="24" xfId="0" applyFont="1" applyBorder="1" applyAlignment="1" applyProtection="1">
      <alignment horizontal="center"/>
      <protection locked="0" hidden="1"/>
    </xf>
    <xf numFmtId="164" fontId="29" fillId="0" borderId="24" xfId="0" applyNumberFormat="1" applyFont="1" applyBorder="1" applyProtection="1">
      <protection hidden="1"/>
    </xf>
    <xf numFmtId="165" fontId="29" fillId="0" borderId="24" xfId="2" applyNumberFormat="1" applyFont="1" applyBorder="1" applyAlignment="1" applyProtection="1">
      <alignment horizontal="center" vertical="center"/>
      <protection hidden="1"/>
    </xf>
    <xf numFmtId="165" fontId="29" fillId="0" borderId="24" xfId="2" applyNumberFormat="1" applyFont="1" applyBorder="1" applyAlignment="1" applyProtection="1">
      <protection hidden="1"/>
    </xf>
    <xf numFmtId="0" fontId="34" fillId="0" borderId="24" xfId="0" applyFont="1" applyFill="1" applyBorder="1" applyAlignment="1" applyProtection="1">
      <alignment horizontal="center"/>
      <protection hidden="1"/>
    </xf>
    <xf numFmtId="0" fontId="36" fillId="0" borderId="24" xfId="0" applyFont="1" applyFill="1" applyBorder="1" applyProtection="1">
      <protection hidden="1"/>
    </xf>
    <xf numFmtId="0" fontId="34" fillId="0" borderId="24" xfId="0" applyFont="1" applyBorder="1" applyAlignment="1" applyProtection="1">
      <alignment horizontal="center"/>
      <protection hidden="1"/>
    </xf>
    <xf numFmtId="0" fontId="33" fillId="14" borderId="16" xfId="0" applyFont="1" applyFill="1" applyBorder="1" applyProtection="1">
      <protection hidden="1"/>
    </xf>
    <xf numFmtId="0" fontId="33" fillId="14" borderId="16" xfId="0" applyFont="1" applyFill="1" applyBorder="1" applyAlignment="1" applyProtection="1">
      <alignment horizontal="center"/>
      <protection locked="0" hidden="1"/>
    </xf>
    <xf numFmtId="6" fontId="35" fillId="14" borderId="16" xfId="0" applyNumberFormat="1" applyFont="1" applyFill="1" applyBorder="1" applyProtection="1">
      <protection hidden="1"/>
    </xf>
    <xf numFmtId="165" fontId="35" fillId="14" borderId="16" xfId="0" applyNumberFormat="1" applyFont="1" applyFill="1" applyBorder="1" applyAlignment="1" applyProtection="1">
      <alignment horizontal="center" vertical="center"/>
      <protection hidden="1"/>
    </xf>
    <xf numFmtId="8" fontId="35" fillId="14" borderId="16" xfId="0" applyNumberFormat="1" applyFont="1" applyFill="1" applyBorder="1" applyProtection="1">
      <protection hidden="1"/>
    </xf>
    <xf numFmtId="0" fontId="29" fillId="0" borderId="24" xfId="0" applyFont="1" applyBorder="1" applyAlignment="1" applyProtection="1">
      <protection hidden="1"/>
    </xf>
    <xf numFmtId="1" fontId="29" fillId="0" borderId="24" xfId="0" applyNumberFormat="1" applyFont="1" applyFill="1" applyBorder="1" applyAlignment="1" applyProtection="1">
      <alignment horizontal="center" vertical="center"/>
      <protection hidden="1"/>
    </xf>
    <xf numFmtId="0" fontId="40" fillId="0" borderId="0" xfId="0" applyFont="1" applyProtection="1"/>
    <xf numFmtId="0" fontId="41" fillId="2" borderId="1" xfId="0" applyFont="1" applyFill="1" applyBorder="1" applyAlignment="1" applyProtection="1">
      <alignment horizontal="center" vertical="top"/>
      <protection hidden="1"/>
    </xf>
    <xf numFmtId="0" fontId="41" fillId="2" borderId="1" xfId="0" applyFont="1" applyFill="1" applyBorder="1" applyAlignment="1" applyProtection="1">
      <alignment horizontal="center" vertical="top" wrapText="1"/>
      <protection hidden="1"/>
    </xf>
    <xf numFmtId="0" fontId="42" fillId="0" borderId="0" xfId="0" applyFont="1" applyAlignment="1" applyProtection="1">
      <alignment vertical="top"/>
    </xf>
    <xf numFmtId="0" fontId="41" fillId="2" borderId="25" xfId="0" applyFont="1" applyFill="1" applyBorder="1" applyAlignment="1" applyProtection="1">
      <alignment horizontal="center" vertical="top"/>
      <protection hidden="1"/>
    </xf>
    <xf numFmtId="0" fontId="41" fillId="2" borderId="25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Protection="1">
      <protection hidden="1"/>
    </xf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0" fontId="27" fillId="0" borderId="0" xfId="0" applyFont="1" applyProtection="1">
      <protection locked="0"/>
    </xf>
    <xf numFmtId="0" fontId="27" fillId="0" borderId="0" xfId="0" applyFont="1" applyFill="1" applyProtection="1">
      <protection locked="0"/>
    </xf>
    <xf numFmtId="0" fontId="3" fillId="0" borderId="0" xfId="0" applyFont="1" applyFill="1" applyAlignment="1" applyProtection="1">
      <protection locked="0" hidden="1"/>
    </xf>
    <xf numFmtId="0" fontId="10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Protection="1">
      <protection hidden="1"/>
    </xf>
    <xf numFmtId="0" fontId="8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14" fillId="0" borderId="0" xfId="0" applyFont="1" applyFill="1" applyAlignment="1" applyProtection="1">
      <alignment vertical="center"/>
      <protection hidden="1"/>
    </xf>
    <xf numFmtId="0" fontId="3" fillId="0" borderId="0" xfId="0" applyFont="1" applyFill="1" applyAlignment="1" applyProtection="1">
      <protection hidden="1"/>
    </xf>
    <xf numFmtId="0" fontId="22" fillId="0" borderId="0" xfId="0" applyFont="1" applyFill="1" applyProtection="1"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32" fillId="0" borderId="0" xfId="0" applyFont="1" applyFill="1" applyAlignment="1" applyProtection="1">
      <alignment horizontal="center"/>
      <protection hidden="1"/>
    </xf>
    <xf numFmtId="0" fontId="16" fillId="0" borderId="0" xfId="0" applyFont="1" applyFill="1" applyAlignment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165" fontId="3" fillId="0" borderId="0" xfId="2" applyNumberFormat="1" applyFont="1" applyBorder="1" applyAlignment="1" applyProtection="1">
      <alignment horizontal="center" vertical="center"/>
      <protection hidden="1"/>
    </xf>
    <xf numFmtId="165" fontId="3" fillId="0" borderId="0" xfId="2" applyNumberFormat="1" applyFont="1" applyBorder="1" applyAlignment="1" applyProtection="1">
      <protection hidden="1"/>
    </xf>
    <xf numFmtId="165" fontId="29" fillId="0" borderId="0" xfId="2" applyNumberFormat="1" applyFont="1" applyFill="1" applyBorder="1" applyAlignment="1" applyProtection="1">
      <protection hidden="1"/>
    </xf>
    <xf numFmtId="1" fontId="3" fillId="0" borderId="0" xfId="0" applyNumberFormat="1" applyFont="1" applyFill="1" applyAlignment="1" applyProtection="1">
      <alignment horizontal="center" vertical="center"/>
      <protection hidden="1"/>
    </xf>
    <xf numFmtId="0" fontId="34" fillId="0" borderId="0" xfId="0" applyFont="1" applyFill="1" applyAlignment="1" applyProtection="1">
      <alignment horizontal="center"/>
      <protection hidden="1"/>
    </xf>
    <xf numFmtId="0" fontId="12" fillId="0" borderId="0" xfId="0" applyFont="1" applyAlignment="1" applyProtection="1">
      <protection hidden="1"/>
    </xf>
    <xf numFmtId="164" fontId="10" fillId="0" borderId="0" xfId="0" applyNumberFormat="1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/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 indent="2"/>
      <protection hidden="1"/>
    </xf>
    <xf numFmtId="164" fontId="26" fillId="16" borderId="0" xfId="0" applyNumberFormat="1" applyFont="1" applyFill="1" applyAlignment="1" applyProtection="1">
      <protection hidden="1"/>
    </xf>
    <xf numFmtId="0" fontId="10" fillId="0" borderId="0" xfId="0" applyFont="1" applyAlignment="1" applyProtection="1"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3" fillId="0" borderId="0" xfId="0" applyFont="1" applyFill="1"/>
    <xf numFmtId="1" fontId="29" fillId="0" borderId="0" xfId="0" applyNumberFormat="1" applyFont="1" applyFill="1" applyAlignment="1" applyProtection="1">
      <alignment horizontal="center" vertical="center"/>
      <protection hidden="1"/>
    </xf>
    <xf numFmtId="0" fontId="36" fillId="0" borderId="0" xfId="0" applyFont="1" applyFill="1" applyProtection="1">
      <protection hidden="1"/>
    </xf>
    <xf numFmtId="0" fontId="29" fillId="0" borderId="0" xfId="0" applyFont="1" applyFill="1" applyAlignment="1" applyProtection="1">
      <protection hidden="1"/>
    </xf>
    <xf numFmtId="0" fontId="29" fillId="0" borderId="0" xfId="0" applyFont="1" applyFill="1" applyAlignment="1" applyProtection="1">
      <alignment horizontal="center"/>
      <protection locked="0" hidden="1"/>
    </xf>
    <xf numFmtId="164" fontId="29" fillId="0" borderId="0" xfId="0" applyNumberFormat="1" applyFont="1" applyFill="1" applyProtection="1">
      <protection hidden="1"/>
    </xf>
    <xf numFmtId="165" fontId="29" fillId="0" borderId="0" xfId="2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Protection="1">
      <protection hidden="1"/>
    </xf>
    <xf numFmtId="0" fontId="33" fillId="0" borderId="0" xfId="0" applyFont="1" applyFill="1" applyAlignment="1" applyProtection="1">
      <alignment horizontal="center"/>
      <protection locked="0" hidden="1"/>
    </xf>
    <xf numFmtId="6" fontId="35" fillId="0" borderId="0" xfId="0" applyNumberFormat="1" applyFont="1" applyFill="1" applyProtection="1">
      <protection hidden="1"/>
    </xf>
    <xf numFmtId="165" fontId="35" fillId="0" borderId="0" xfId="0" applyNumberFormat="1" applyFont="1" applyFill="1" applyAlignment="1" applyProtection="1">
      <alignment horizontal="center" vertical="center"/>
      <protection hidden="1"/>
    </xf>
    <xf numFmtId="8" fontId="35" fillId="0" borderId="0" xfId="0" applyNumberFormat="1" applyFont="1" applyFill="1" applyProtection="1">
      <protection hidden="1"/>
    </xf>
    <xf numFmtId="0" fontId="29" fillId="0" borderId="0" xfId="0" applyFont="1" applyFill="1" applyProtection="1">
      <protection hidden="1"/>
    </xf>
    <xf numFmtId="0" fontId="33" fillId="0" borderId="0" xfId="0" applyFont="1" applyFill="1" applyAlignment="1" applyProtection="1">
      <alignment vertical="center"/>
      <protection hidden="1"/>
    </xf>
    <xf numFmtId="0" fontId="33" fillId="0" borderId="0" xfId="0" applyFont="1" applyFill="1" applyAlignment="1" applyProtection="1">
      <alignment horizontal="center" vertical="center"/>
      <protection locked="0" hidden="1"/>
    </xf>
    <xf numFmtId="6" fontId="35" fillId="0" borderId="0" xfId="0" applyNumberFormat="1" applyFont="1" applyFill="1" applyAlignment="1" applyProtection="1">
      <alignment vertical="center"/>
      <protection hidden="1"/>
    </xf>
    <xf numFmtId="0" fontId="29" fillId="0" borderId="27" xfId="0" applyFont="1" applyFill="1" applyBorder="1" applyAlignment="1" applyProtection="1">
      <protection hidden="1"/>
    </xf>
    <xf numFmtId="0" fontId="29" fillId="0" borderId="27" xfId="0" applyNumberFormat="1" applyFont="1" applyFill="1" applyBorder="1" applyAlignment="1" applyProtection="1">
      <alignment horizontal="center"/>
      <protection locked="0" hidden="1"/>
    </xf>
    <xf numFmtId="164" fontId="29" fillId="0" borderId="27" xfId="0" applyNumberFormat="1" applyFont="1" applyFill="1" applyBorder="1" applyProtection="1">
      <protection hidden="1"/>
    </xf>
    <xf numFmtId="165" fontId="29" fillId="0" borderId="27" xfId="2" applyNumberFormat="1" applyFont="1" applyFill="1" applyBorder="1" applyAlignment="1" applyProtection="1">
      <alignment horizontal="center" vertical="center"/>
      <protection hidden="1"/>
    </xf>
    <xf numFmtId="165" fontId="29" fillId="0" borderId="27" xfId="2" applyNumberFormat="1" applyFont="1" applyFill="1" applyBorder="1" applyAlignment="1" applyProtection="1">
      <protection hidden="1"/>
    </xf>
    <xf numFmtId="0" fontId="32" fillId="0" borderId="27" xfId="0" applyFont="1" applyFill="1" applyBorder="1" applyAlignment="1" applyProtection="1">
      <alignment horizontal="center"/>
      <protection hidden="1"/>
    </xf>
    <xf numFmtId="0" fontId="29" fillId="0" borderId="0" xfId="0" applyNumberFormat="1" applyFont="1" applyFill="1" applyAlignment="1" applyProtection="1">
      <alignment horizontal="center"/>
      <protection locked="0" hidden="1"/>
    </xf>
    <xf numFmtId="165" fontId="45" fillId="0" borderId="6" xfId="0" applyNumberFormat="1" applyFont="1" applyBorder="1" applyAlignment="1" applyProtection="1">
      <protection hidden="1"/>
    </xf>
    <xf numFmtId="164" fontId="45" fillId="0" borderId="7" xfId="0" applyNumberFormat="1" applyFont="1" applyBorder="1" applyAlignment="1" applyProtection="1">
      <protection hidden="1"/>
    </xf>
    <xf numFmtId="0" fontId="44" fillId="0" borderId="5" xfId="0" applyFont="1" applyBorder="1" applyAlignment="1" applyProtection="1">
      <alignment horizontal="center" vertical="top"/>
      <protection hidden="1"/>
    </xf>
    <xf numFmtId="164" fontId="20" fillId="0" borderId="0" xfId="0" applyNumberFormat="1" applyFont="1" applyFill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165" fontId="24" fillId="0" borderId="0" xfId="0" applyNumberFormat="1" applyFont="1" applyAlignment="1" applyProtection="1">
      <alignment horizontal="left" vertical="center"/>
      <protection hidden="1"/>
    </xf>
    <xf numFmtId="164" fontId="20" fillId="0" borderId="0" xfId="0" applyNumberFormat="1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21" fillId="0" borderId="0" xfId="0" applyNumberFormat="1" applyFont="1" applyFill="1" applyProtection="1">
      <protection hidden="1"/>
    </xf>
    <xf numFmtId="0" fontId="21" fillId="0" borderId="0" xfId="0" applyFont="1" applyProtection="1">
      <protection hidden="1"/>
    </xf>
    <xf numFmtId="0" fontId="3" fillId="0" borderId="0" xfId="0" applyFont="1" applyFill="1" applyAlignment="1" applyProtection="1">
      <alignment vertical="center"/>
      <protection hidden="1"/>
    </xf>
    <xf numFmtId="164" fontId="3" fillId="0" borderId="0" xfId="0" applyNumberFormat="1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9" fontId="6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protection hidden="1"/>
    </xf>
    <xf numFmtId="0" fontId="11" fillId="0" borderId="0" xfId="0" applyFont="1" applyFill="1" applyAlignment="1" applyProtection="1">
      <protection hidden="1"/>
    </xf>
    <xf numFmtId="0" fontId="24" fillId="0" borderId="18" xfId="0" applyFont="1" applyFill="1" applyBorder="1" applyAlignment="1" applyProtection="1">
      <alignment horizontal="center"/>
      <protection hidden="1"/>
    </xf>
    <xf numFmtId="0" fontId="3" fillId="0" borderId="13" xfId="0" applyFont="1" applyBorder="1" applyProtection="1">
      <protection hidden="1"/>
    </xf>
    <xf numFmtId="0" fontId="43" fillId="0" borderId="0" xfId="0" applyFont="1" applyFill="1" applyAlignment="1" applyProtection="1">
      <alignment vertical="center"/>
      <protection hidden="1"/>
    </xf>
    <xf numFmtId="0" fontId="47" fillId="11" borderId="18" xfId="0" applyFont="1" applyFill="1" applyBorder="1" applyAlignment="1" applyProtection="1">
      <alignment horizontal="center"/>
      <protection hidden="1"/>
    </xf>
    <xf numFmtId="0" fontId="44" fillId="0" borderId="3" xfId="0" applyFont="1" applyBorder="1" applyAlignment="1" applyProtection="1">
      <alignment horizontal="center" vertical="top" wrapText="1"/>
      <protection hidden="1"/>
    </xf>
    <xf numFmtId="0" fontId="44" fillId="0" borderId="4" xfId="0" applyFont="1" applyBorder="1" applyAlignment="1" applyProtection="1">
      <alignment horizontal="center" vertical="top" wrapText="1"/>
      <protection hidden="1"/>
    </xf>
    <xf numFmtId="9" fontId="45" fillId="0" borderId="28" xfId="0" applyNumberFormat="1" applyFont="1" applyBorder="1" applyAlignment="1" applyProtection="1">
      <alignment horizontal="center" vertical="center"/>
      <protection hidden="1"/>
    </xf>
    <xf numFmtId="9" fontId="45" fillId="0" borderId="29" xfId="0" applyNumberFormat="1" applyFont="1" applyBorder="1" applyAlignment="1" applyProtection="1">
      <alignment horizontal="center" vertical="center"/>
      <protection hidden="1"/>
    </xf>
    <xf numFmtId="9" fontId="45" fillId="0" borderId="30" xfId="0" applyNumberFormat="1" applyFont="1" applyBorder="1" applyAlignment="1" applyProtection="1">
      <alignment horizontal="center" vertical="center"/>
      <protection hidden="1"/>
    </xf>
    <xf numFmtId="9" fontId="45" fillId="0" borderId="31" xfId="0" applyNumberFormat="1" applyFont="1" applyBorder="1" applyAlignment="1" applyProtection="1">
      <alignment horizontal="center" vertical="center"/>
      <protection hidden="1"/>
    </xf>
    <xf numFmtId="0" fontId="48" fillId="0" borderId="3" xfId="3" applyFill="1" applyBorder="1" applyProtection="1">
      <protection locked="0"/>
    </xf>
    <xf numFmtId="0" fontId="29" fillId="0" borderId="27" xfId="0" applyFont="1" applyBorder="1" applyProtection="1">
      <protection hidden="1"/>
    </xf>
    <xf numFmtId="0" fontId="29" fillId="0" borderId="27" xfId="0" applyFont="1" applyBorder="1" applyAlignment="1" applyProtection="1">
      <alignment horizontal="center"/>
      <protection locked="0" hidden="1"/>
    </xf>
    <xf numFmtId="164" fontId="29" fillId="0" borderId="27" xfId="0" applyNumberFormat="1" applyFont="1" applyBorder="1" applyProtection="1">
      <protection hidden="1"/>
    </xf>
    <xf numFmtId="165" fontId="29" fillId="0" borderId="27" xfId="2" applyNumberFormat="1" applyFont="1" applyBorder="1" applyAlignment="1" applyProtection="1">
      <alignment horizontal="center" vertical="center"/>
      <protection hidden="1"/>
    </xf>
    <xf numFmtId="165" fontId="29" fillId="0" borderId="27" xfId="2" applyNumberFormat="1" applyFont="1" applyBorder="1" applyAlignment="1" applyProtection="1">
      <protection hidden="1"/>
    </xf>
    <xf numFmtId="0" fontId="34" fillId="0" borderId="27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164" fontId="3" fillId="0" borderId="0" xfId="0" applyNumberFormat="1" applyFont="1" applyAlignment="1" applyProtection="1">
      <protection hidden="1"/>
    </xf>
    <xf numFmtId="1" fontId="22" fillId="0" borderId="0" xfId="0" applyNumberFormat="1" applyFont="1" applyFill="1" applyAlignment="1" applyProtection="1">
      <alignment horizontal="center" vertical="center"/>
      <protection hidden="1"/>
    </xf>
    <xf numFmtId="0" fontId="29" fillId="0" borderId="18" xfId="0" applyNumberFormat="1" applyFont="1" applyFill="1" applyBorder="1" applyAlignment="1" applyProtection="1">
      <alignment horizontal="center"/>
      <protection locked="0" hidden="1"/>
    </xf>
    <xf numFmtId="164" fontId="29" fillId="0" borderId="18" xfId="0" applyNumberFormat="1" applyFont="1" applyFill="1" applyBorder="1" applyProtection="1">
      <protection hidden="1"/>
    </xf>
    <xf numFmtId="165" fontId="29" fillId="0" borderId="18" xfId="2" applyNumberFormat="1" applyFont="1" applyFill="1" applyBorder="1" applyAlignment="1" applyProtection="1">
      <alignment horizontal="center" vertical="center"/>
      <protection hidden="1"/>
    </xf>
    <xf numFmtId="0" fontId="47" fillId="0" borderId="18" xfId="0" applyFont="1" applyFill="1" applyBorder="1" applyAlignment="1" applyProtection="1">
      <alignment horizontal="center"/>
      <protection hidden="1"/>
    </xf>
    <xf numFmtId="0" fontId="29" fillId="0" borderId="18" xfId="0" applyFont="1" applyFill="1" applyBorder="1" applyAlignment="1" applyProtection="1">
      <alignment horizontal="center"/>
      <protection locked="0" hidden="1"/>
    </xf>
    <xf numFmtId="9" fontId="50" fillId="17" borderId="34" xfId="1" applyFont="1" applyFill="1" applyBorder="1" applyAlignment="1" applyProtection="1">
      <alignment vertical="center"/>
      <protection locked="0" hidden="1"/>
    </xf>
    <xf numFmtId="9" fontId="31" fillId="17" borderId="34" xfId="1" applyFont="1" applyFill="1" applyBorder="1" applyAlignment="1" applyProtection="1">
      <alignment horizontal="center" vertical="center"/>
      <protection locked="0" hidden="1"/>
    </xf>
    <xf numFmtId="9" fontId="31" fillId="0" borderId="0" xfId="0" applyNumberFormat="1" applyFont="1" applyFill="1" applyAlignment="1" applyProtection="1">
      <alignment horizontal="center"/>
      <protection hidden="1"/>
    </xf>
    <xf numFmtId="0" fontId="49" fillId="0" borderId="0" xfId="0" applyFont="1" applyFill="1" applyAlignment="1" applyProtection="1">
      <alignment horizontal="center"/>
      <protection hidden="1"/>
    </xf>
    <xf numFmtId="0" fontId="44" fillId="0" borderId="5" xfId="0" applyFont="1" applyBorder="1" applyAlignment="1" applyProtection="1">
      <alignment horizontal="center" vertical="top"/>
      <protection hidden="1"/>
    </xf>
    <xf numFmtId="0" fontId="33" fillId="12" borderId="0" xfId="0" applyFont="1" applyFill="1" applyAlignment="1" applyProtection="1">
      <alignment horizontal="left"/>
      <protection hidden="1"/>
    </xf>
    <xf numFmtId="0" fontId="33" fillId="12" borderId="22" xfId="0" applyFont="1" applyFill="1" applyBorder="1" applyAlignment="1" applyProtection="1">
      <alignment horizontal="left"/>
      <protection hidden="1"/>
    </xf>
    <xf numFmtId="0" fontId="33" fillId="12" borderId="18" xfId="0" applyFont="1" applyFill="1" applyBorder="1" applyAlignment="1" applyProtection="1">
      <alignment horizontal="left"/>
      <protection hidden="1"/>
    </xf>
    <xf numFmtId="0" fontId="27" fillId="0" borderId="0" xfId="0" applyFont="1" applyFill="1" applyProtection="1"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left"/>
      <protection locked="0"/>
    </xf>
    <xf numFmtId="0" fontId="10" fillId="0" borderId="17" xfId="0" applyFont="1" applyFill="1" applyBorder="1" applyAlignment="1" applyProtection="1">
      <alignment horizontal="left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0" fontId="38" fillId="13" borderId="15" xfId="0" applyFont="1" applyFill="1" applyBorder="1" applyAlignment="1" applyProtection="1">
      <alignment horizontal="center"/>
      <protection hidden="1"/>
    </xf>
    <xf numFmtId="0" fontId="38" fillId="13" borderId="0" xfId="0" applyFont="1" applyFill="1" applyAlignment="1" applyProtection="1">
      <alignment horizontal="center"/>
      <protection hidden="1"/>
    </xf>
    <xf numFmtId="0" fontId="38" fillId="13" borderId="22" xfId="0" applyFont="1" applyFill="1" applyBorder="1" applyAlignment="1" applyProtection="1">
      <alignment horizontal="center"/>
      <protection hidden="1"/>
    </xf>
    <xf numFmtId="0" fontId="10" fillId="0" borderId="3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0" borderId="3" xfId="0" applyFont="1" applyFill="1" applyBorder="1" applyProtection="1">
      <protection locked="0"/>
    </xf>
    <xf numFmtId="0" fontId="10" fillId="0" borderId="17" xfId="0" applyFont="1" applyFill="1" applyBorder="1" applyProtection="1">
      <protection locked="0"/>
    </xf>
    <xf numFmtId="0" fontId="10" fillId="0" borderId="4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46" fillId="9" borderId="18" xfId="0" applyFont="1" applyFill="1" applyBorder="1" applyAlignment="1" applyProtection="1">
      <alignment horizontal="center"/>
      <protection hidden="1"/>
    </xf>
    <xf numFmtId="0" fontId="23" fillId="15" borderId="32" xfId="0" applyFont="1" applyFill="1" applyBorder="1" applyAlignment="1" applyProtection="1">
      <alignment horizontal="center" vertical="center"/>
      <protection hidden="1"/>
    </xf>
    <xf numFmtId="0" fontId="23" fillId="15" borderId="33" xfId="0" applyFont="1" applyFill="1" applyBorder="1" applyAlignment="1" applyProtection="1">
      <alignment horizontal="center" vertical="center"/>
      <protection hidden="1"/>
    </xf>
    <xf numFmtId="0" fontId="46" fillId="7" borderId="0" xfId="0" applyFont="1" applyFill="1" applyAlignment="1" applyProtection="1">
      <alignment horizontal="center"/>
      <protection hidden="1"/>
    </xf>
    <xf numFmtId="0" fontId="46" fillId="7" borderId="22" xfId="0" applyFont="1" applyFill="1" applyBorder="1" applyAlignment="1" applyProtection="1">
      <alignment horizontal="center"/>
      <protection hidden="1"/>
    </xf>
    <xf numFmtId="14" fontId="27" fillId="0" borderId="3" xfId="0" applyNumberFormat="1" applyFont="1" applyBorder="1" applyAlignment="1" applyProtection="1">
      <alignment horizontal="center"/>
      <protection locked="0"/>
    </xf>
    <xf numFmtId="14" fontId="27" fillId="0" borderId="4" xfId="0" applyNumberFormat="1" applyFont="1" applyBorder="1" applyAlignment="1" applyProtection="1">
      <alignment horizontal="center"/>
      <protection locked="0"/>
    </xf>
    <xf numFmtId="0" fontId="44" fillId="0" borderId="3" xfId="0" applyFont="1" applyBorder="1" applyAlignment="1" applyProtection="1">
      <alignment horizontal="center" vertical="top" wrapText="1"/>
      <protection hidden="1"/>
    </xf>
    <xf numFmtId="0" fontId="44" fillId="0" borderId="4" xfId="0" applyFont="1" applyBorder="1" applyAlignment="1" applyProtection="1">
      <alignment horizontal="center" vertical="top" wrapText="1"/>
      <protection hidden="1"/>
    </xf>
    <xf numFmtId="165" fontId="45" fillId="0" borderId="28" xfId="0" applyNumberFormat="1" applyFont="1" applyBorder="1" applyAlignment="1" applyProtection="1">
      <alignment horizontal="center"/>
      <protection hidden="1"/>
    </xf>
    <xf numFmtId="165" fontId="45" fillId="0" borderId="29" xfId="0" applyNumberFormat="1" applyFont="1" applyBorder="1" applyAlignment="1" applyProtection="1">
      <alignment horizontal="center"/>
      <protection hidden="1"/>
    </xf>
    <xf numFmtId="164" fontId="45" fillId="0" borderId="30" xfId="0" applyNumberFormat="1" applyFont="1" applyBorder="1" applyAlignment="1" applyProtection="1">
      <alignment horizontal="center"/>
      <protection hidden="1"/>
    </xf>
    <xf numFmtId="164" fontId="45" fillId="0" borderId="31" xfId="0" applyNumberFormat="1" applyFont="1" applyBorder="1" applyAlignment="1" applyProtection="1">
      <alignment horizontal="center"/>
      <protection hidden="1"/>
    </xf>
    <xf numFmtId="0" fontId="44" fillId="0" borderId="3" xfId="0" applyFont="1" applyBorder="1" applyAlignment="1" applyProtection="1">
      <alignment horizontal="center" vertical="top"/>
      <protection hidden="1"/>
    </xf>
    <xf numFmtId="0" fontId="44" fillId="0" borderId="4" xfId="0" applyFont="1" applyBorder="1" applyAlignment="1" applyProtection="1">
      <alignment horizontal="center" vertical="top"/>
      <protection hidden="1"/>
    </xf>
    <xf numFmtId="165" fontId="44" fillId="0" borderId="28" xfId="0" applyNumberFormat="1" applyFont="1" applyBorder="1" applyAlignment="1" applyProtection="1">
      <alignment horizontal="center" vertical="center"/>
      <protection hidden="1"/>
    </xf>
    <xf numFmtId="165" fontId="44" fillId="0" borderId="29" xfId="0" applyNumberFormat="1" applyFont="1" applyBorder="1" applyAlignment="1" applyProtection="1">
      <alignment horizontal="center" vertical="center"/>
      <protection hidden="1"/>
    </xf>
    <xf numFmtId="165" fontId="44" fillId="0" borderId="30" xfId="0" applyNumberFormat="1" applyFont="1" applyBorder="1" applyAlignment="1" applyProtection="1">
      <alignment horizontal="center" vertical="center"/>
      <protection hidden="1"/>
    </xf>
    <xf numFmtId="165" fontId="44" fillId="0" borderId="31" xfId="0" applyNumberFormat="1" applyFont="1" applyBorder="1" applyAlignment="1" applyProtection="1">
      <alignment horizontal="center" vertical="center"/>
      <protection hidden="1"/>
    </xf>
    <xf numFmtId="0" fontId="39" fillId="6" borderId="18" xfId="0" applyFont="1" applyFill="1" applyBorder="1" applyAlignment="1" applyProtection="1">
      <alignment horizontal="left"/>
      <protection hidden="1"/>
    </xf>
    <xf numFmtId="0" fontId="38" fillId="4" borderId="18" xfId="0" applyFont="1" applyFill="1" applyBorder="1" applyAlignment="1" applyProtection="1">
      <alignment horizontal="left"/>
      <protection hidden="1"/>
    </xf>
    <xf numFmtId="0" fontId="3" fillId="0" borderId="13" xfId="0" applyFont="1" applyFill="1" applyBorder="1" applyAlignment="1" applyProtection="1">
      <alignment horizontal="center" wrapText="1"/>
      <protection hidden="1"/>
    </xf>
    <xf numFmtId="0" fontId="46" fillId="5" borderId="18" xfId="0" applyFont="1" applyFill="1" applyBorder="1" applyAlignment="1" applyProtection="1">
      <alignment horizontal="center"/>
      <protection hidden="1"/>
    </xf>
    <xf numFmtId="165" fontId="45" fillId="0" borderId="6" xfId="0" applyNumberFormat="1" applyFont="1" applyBorder="1" applyAlignment="1" applyProtection="1">
      <alignment vertical="center"/>
      <protection hidden="1"/>
    </xf>
    <xf numFmtId="0" fontId="45" fillId="0" borderId="6" xfId="0" applyFont="1" applyBorder="1" applyAlignment="1" applyProtection="1">
      <alignment vertical="center"/>
      <protection hidden="1"/>
    </xf>
    <xf numFmtId="0" fontId="37" fillId="3" borderId="1" xfId="0" applyFont="1" applyFill="1" applyBorder="1" applyAlignment="1" applyProtection="1">
      <alignment horizontal="center"/>
      <protection hidden="1"/>
    </xf>
    <xf numFmtId="0" fontId="37" fillId="10" borderId="26" xfId="0" applyFont="1" applyFill="1" applyBorder="1" applyAlignment="1" applyProtection="1">
      <alignment horizontal="center"/>
      <protection hidden="1"/>
    </xf>
    <xf numFmtId="164" fontId="45" fillId="0" borderId="7" xfId="0" applyNumberFormat="1" applyFont="1" applyBorder="1" applyAlignment="1" applyProtection="1">
      <alignment vertical="center"/>
      <protection hidden="1"/>
    </xf>
    <xf numFmtId="0" fontId="45" fillId="0" borderId="7" xfId="0" applyFont="1" applyBorder="1" applyAlignment="1" applyProtection="1">
      <alignment vertical="center"/>
      <protection hidden="1"/>
    </xf>
    <xf numFmtId="0" fontId="29" fillId="0" borderId="18" xfId="0" applyFont="1" applyFill="1" applyBorder="1" applyAlignment="1" applyProtection="1">
      <alignment horizontal="center"/>
      <protection hidden="1"/>
    </xf>
    <xf numFmtId="0" fontId="29" fillId="0" borderId="35" xfId="0" applyFont="1" applyFill="1" applyBorder="1" applyAlignment="1" applyProtection="1"/>
    <xf numFmtId="0" fontId="29" fillId="0" borderId="35" xfId="0" applyFont="1" applyFill="1" applyBorder="1" applyAlignment="1" applyProtection="1">
      <alignment horizontal="center"/>
      <protection locked="0" hidden="1"/>
    </xf>
    <xf numFmtId="164" fontId="29" fillId="0" borderId="35" xfId="0" applyNumberFormat="1" applyFont="1" applyFill="1" applyBorder="1" applyProtection="1">
      <protection hidden="1"/>
    </xf>
    <xf numFmtId="165" fontId="29" fillId="0" borderId="35" xfId="2" applyNumberFormat="1" applyFont="1" applyFill="1" applyBorder="1" applyAlignment="1" applyProtection="1">
      <alignment horizontal="center" vertical="center"/>
      <protection hidden="1"/>
    </xf>
    <xf numFmtId="165" fontId="29" fillId="0" borderId="35" xfId="2" applyNumberFormat="1" applyFont="1" applyFill="1" applyBorder="1" applyAlignment="1" applyProtection="1">
      <protection hidden="1"/>
    </xf>
    <xf numFmtId="0" fontId="47" fillId="0" borderId="35" xfId="0" applyFont="1" applyFill="1" applyBorder="1" applyAlignment="1" applyProtection="1">
      <alignment horizontal="center"/>
      <protection hidden="1"/>
    </xf>
    <xf numFmtId="0" fontId="29" fillId="0" borderId="36" xfId="0" applyFont="1" applyBorder="1" applyAlignment="1" applyProtection="1">
      <protection hidden="1"/>
    </xf>
    <xf numFmtId="0" fontId="29" fillId="0" borderId="36" xfId="0" applyFont="1" applyBorder="1" applyAlignment="1" applyProtection="1">
      <alignment horizontal="center"/>
      <protection locked="0" hidden="1"/>
    </xf>
    <xf numFmtId="164" fontId="29" fillId="0" borderId="36" xfId="0" applyNumberFormat="1" applyFont="1" applyBorder="1" applyProtection="1">
      <protection hidden="1"/>
    </xf>
    <xf numFmtId="165" fontId="29" fillId="0" borderId="36" xfId="2" applyNumberFormat="1" applyFont="1" applyBorder="1" applyAlignment="1" applyProtection="1">
      <alignment horizontal="center" vertical="center"/>
      <protection hidden="1"/>
    </xf>
    <xf numFmtId="165" fontId="29" fillId="0" borderId="36" xfId="2" applyNumberFormat="1" applyFont="1" applyBorder="1" applyAlignment="1" applyProtection="1">
      <protection hidden="1"/>
    </xf>
    <xf numFmtId="0" fontId="32" fillId="0" borderId="36" xfId="0" applyFont="1" applyBorder="1" applyAlignment="1" applyProtection="1">
      <alignment horizontal="center"/>
      <protection hidden="1"/>
    </xf>
    <xf numFmtId="0" fontId="37" fillId="8" borderId="0" xfId="0" applyFont="1" applyFill="1" applyBorder="1" applyAlignment="1" applyProtection="1">
      <alignment horizontal="left"/>
      <protection hidden="1"/>
    </xf>
  </cellXfs>
  <cellStyles count="4">
    <cellStyle name="Hipervínculo" xfId="3" builtinId="8"/>
    <cellStyle name="Moneda" xfId="2" builtinId="4"/>
    <cellStyle name="Normal" xfId="0" builtinId="0"/>
    <cellStyle name="Porcentaje" xfId="1" builtinId="5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3300"/>
      <color rgb="FFA80000"/>
      <color rgb="FFCCFF99"/>
      <color rgb="FF99CCFF"/>
      <color rgb="FFCCECFF"/>
      <color rgb="FFFF33CC"/>
      <color rgb="FF66FFFF"/>
      <color rgb="FFCC0066"/>
      <color rgb="FFCC0000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Y132"/>
  <sheetViews>
    <sheetView tabSelected="1" topLeftCell="A55" zoomScale="70" zoomScaleNormal="70" zoomScaleSheetLayoutView="70" zoomScalePageLayoutView="68" workbookViewId="0">
      <selection activeCell="D42" sqref="D42"/>
    </sheetView>
  </sheetViews>
  <sheetFormatPr baseColWidth="10" defaultRowHeight="13.8" x14ac:dyDescent="0.3"/>
  <cols>
    <col min="1" max="1" width="1.33203125" style="11" customWidth="1"/>
    <col min="2" max="2" width="42.88671875" style="11" customWidth="1"/>
    <col min="3" max="3" width="13.77734375" style="11" customWidth="1"/>
    <col min="4" max="4" width="9.5546875" style="11" customWidth="1"/>
    <col min="5" max="5" width="11" style="11" customWidth="1"/>
    <col min="6" max="6" width="13" style="11" customWidth="1"/>
    <col min="7" max="7" width="10.5546875" style="11" bestFit="1" customWidth="1"/>
    <col min="8" max="8" width="9.5546875" style="11" bestFit="1" customWidth="1"/>
    <col min="9" max="9" width="1.5546875" style="11" customWidth="1"/>
    <col min="10" max="10" width="27.33203125" style="11" customWidth="1"/>
    <col min="11" max="11" width="13.44140625" style="11" customWidth="1"/>
    <col min="12" max="12" width="9.5546875" style="11" bestFit="1" customWidth="1"/>
    <col min="13" max="13" width="11.44140625" style="11" customWidth="1"/>
    <col min="14" max="14" width="11.6640625" style="11" customWidth="1"/>
    <col min="15" max="15" width="10.5546875" style="11" customWidth="1"/>
    <col min="16" max="16" width="9.5546875" style="11" bestFit="1" customWidth="1"/>
    <col min="17" max="17" width="1.33203125" style="11" customWidth="1"/>
    <col min="18" max="18" width="29.109375" style="11" bestFit="1" customWidth="1"/>
    <col min="19" max="19" width="11.5546875" style="11" customWidth="1"/>
    <col min="20" max="20" width="7.88671875" style="11" customWidth="1"/>
    <col min="21" max="21" width="10" style="11" customWidth="1"/>
    <col min="22" max="22" width="10.44140625" style="11" bestFit="1" customWidth="1"/>
    <col min="23" max="23" width="9.21875" style="11" bestFit="1" customWidth="1"/>
    <col min="24" max="24" width="9.5546875" style="11" customWidth="1"/>
    <col min="25" max="25" width="7.21875" style="11" customWidth="1"/>
    <col min="26" max="16384" width="11.5546875" style="11"/>
  </cols>
  <sheetData>
    <row r="1" spans="2:24" x14ac:dyDescent="0.3">
      <c r="B1" s="46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9"/>
    </row>
    <row r="2" spans="2:24" ht="14.4" x14ac:dyDescent="0.3">
      <c r="B2" s="182"/>
      <c r="C2" s="107"/>
      <c r="D2" s="107"/>
      <c r="E2" s="107"/>
      <c r="F2" s="107"/>
      <c r="G2" s="108"/>
      <c r="H2" s="107"/>
      <c r="I2" s="107"/>
      <c r="J2" s="107"/>
      <c r="K2" s="109" t="s">
        <v>41</v>
      </c>
      <c r="L2" s="235"/>
      <c r="M2" s="236"/>
      <c r="N2" s="108"/>
      <c r="O2" s="107"/>
      <c r="P2" s="107"/>
      <c r="Q2" s="107"/>
      <c r="R2" s="107"/>
      <c r="S2" s="107"/>
      <c r="T2" s="107"/>
      <c r="U2" s="107"/>
      <c r="X2" s="30"/>
    </row>
    <row r="3" spans="2:24" ht="21" x14ac:dyDescent="0.4">
      <c r="B3" s="44"/>
      <c r="C3" s="53" t="s">
        <v>42</v>
      </c>
      <c r="D3" s="107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7"/>
      <c r="R3" s="54" t="s">
        <v>50</v>
      </c>
      <c r="S3" s="54" t="s">
        <v>49</v>
      </c>
      <c r="T3" s="107"/>
      <c r="U3" s="107"/>
      <c r="X3" s="30"/>
    </row>
    <row r="4" spans="2:24" ht="21" x14ac:dyDescent="0.4">
      <c r="B4" s="44" t="s">
        <v>119</v>
      </c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5"/>
      <c r="Q4" s="107"/>
      <c r="R4" s="55"/>
      <c r="S4" s="215"/>
      <c r="T4" s="215"/>
      <c r="U4" s="215"/>
      <c r="V4" s="111"/>
      <c r="W4" s="111"/>
      <c r="X4" s="31"/>
    </row>
    <row r="5" spans="2:24" ht="14.4" x14ac:dyDescent="0.3">
      <c r="B5" s="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10"/>
      <c r="S5" s="112"/>
      <c r="T5" s="112"/>
      <c r="U5" s="112"/>
      <c r="V5" s="111"/>
      <c r="W5" s="111"/>
      <c r="X5" s="31"/>
    </row>
    <row r="6" spans="2:24" s="27" customFormat="1" ht="14.4" x14ac:dyDescent="0.3">
      <c r="B6" s="26"/>
      <c r="C6" s="110"/>
      <c r="D6" s="110"/>
      <c r="E6" s="110" t="s">
        <v>43</v>
      </c>
      <c r="F6" s="110"/>
      <c r="G6" s="110"/>
      <c r="H6" s="110"/>
      <c r="I6" s="110"/>
      <c r="J6" s="110" t="s">
        <v>44</v>
      </c>
      <c r="K6" s="110" t="s">
        <v>45</v>
      </c>
      <c r="L6" s="110"/>
      <c r="M6" s="110"/>
      <c r="N6" s="110"/>
      <c r="O6" s="110" t="s">
        <v>46</v>
      </c>
      <c r="P6" s="110"/>
      <c r="Q6" s="110"/>
      <c r="R6" s="110" t="s">
        <v>48</v>
      </c>
      <c r="S6" s="214"/>
      <c r="T6" s="214"/>
      <c r="U6" s="110"/>
      <c r="V6" s="113"/>
      <c r="W6" s="113"/>
      <c r="X6" s="32"/>
    </row>
    <row r="7" spans="2:24" ht="14.4" x14ac:dyDescent="0.3">
      <c r="B7" s="251"/>
      <c r="C7" s="114" t="s">
        <v>47</v>
      </c>
      <c r="D7" s="56"/>
      <c r="E7" s="226"/>
      <c r="F7" s="227"/>
      <c r="G7" s="227"/>
      <c r="H7" s="227"/>
      <c r="I7" s="228"/>
      <c r="J7" s="57"/>
      <c r="K7" s="216"/>
      <c r="L7" s="217"/>
      <c r="M7" s="217"/>
      <c r="N7" s="217"/>
      <c r="O7" s="218"/>
      <c r="P7" s="219"/>
      <c r="Q7" s="108"/>
      <c r="R7" s="191"/>
      <c r="S7" s="58"/>
      <c r="T7" s="58"/>
      <c r="U7" s="59"/>
      <c r="V7" s="111"/>
      <c r="W7" s="111"/>
      <c r="X7" s="31"/>
    </row>
    <row r="8" spans="2:24" x14ac:dyDescent="0.3">
      <c r="B8" s="251"/>
      <c r="C8" s="114"/>
      <c r="D8" s="229"/>
      <c r="E8" s="229"/>
      <c r="F8" s="229"/>
      <c r="G8" s="229"/>
      <c r="H8" s="229"/>
      <c r="I8" s="229"/>
      <c r="J8" s="115"/>
      <c r="K8" s="115"/>
      <c r="L8" s="115"/>
      <c r="M8" s="115"/>
      <c r="N8" s="115"/>
      <c r="O8" s="115"/>
      <c r="P8" s="115"/>
      <c r="Q8" s="115"/>
      <c r="R8" s="116"/>
      <c r="S8" s="116"/>
      <c r="T8" s="116"/>
      <c r="U8" s="116"/>
      <c r="X8" s="30"/>
    </row>
    <row r="9" spans="2:24" ht="16.2" customHeight="1" x14ac:dyDescent="0.35">
      <c r="B9" s="8"/>
      <c r="C9" s="231" t="s">
        <v>114</v>
      </c>
      <c r="D9" s="232"/>
      <c r="E9" s="207"/>
      <c r="F9" s="208"/>
      <c r="G9" s="6"/>
      <c r="H9" s="6"/>
      <c r="I9" s="6"/>
      <c r="J9" s="117"/>
      <c r="N9" s="6"/>
      <c r="O9" s="6"/>
      <c r="P9" s="1"/>
      <c r="Q9" s="6"/>
      <c r="X9" s="30"/>
    </row>
    <row r="10" spans="2:24" ht="14.4" customHeight="1" x14ac:dyDescent="0.3">
      <c r="B10" s="8"/>
      <c r="C10" s="231"/>
      <c r="D10" s="232"/>
      <c r="E10" s="206" t="s">
        <v>138</v>
      </c>
      <c r="F10" s="209" t="s">
        <v>139</v>
      </c>
      <c r="G10" s="118"/>
      <c r="H10" s="118"/>
      <c r="I10" s="118"/>
      <c r="J10" s="183"/>
      <c r="N10" s="6"/>
      <c r="O10" s="119"/>
      <c r="P10" s="6"/>
      <c r="Q10" s="6"/>
      <c r="X10" s="30"/>
    </row>
    <row r="11" spans="2:24" ht="14.4" thickBot="1" x14ac:dyDescent="0.3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33"/>
      <c r="S11" s="33"/>
      <c r="T11" s="33"/>
      <c r="U11" s="33"/>
      <c r="V11" s="33"/>
      <c r="W11" s="33"/>
      <c r="X11" s="34"/>
    </row>
    <row r="12" spans="2:24" x14ac:dyDescent="0.3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2:24" ht="5.4" customHeight="1" x14ac:dyDescent="0.3"/>
    <row r="14" spans="2:24" ht="24.6" x14ac:dyDescent="0.3">
      <c r="B14" s="40" t="s">
        <v>37</v>
      </c>
      <c r="C14" s="41" t="s">
        <v>38</v>
      </c>
      <c r="D14" s="41" t="s">
        <v>56</v>
      </c>
      <c r="E14" s="41" t="s">
        <v>115</v>
      </c>
      <c r="F14" s="42" t="s">
        <v>116</v>
      </c>
      <c r="G14" s="41" t="s">
        <v>92</v>
      </c>
      <c r="H14" s="41"/>
      <c r="I14" s="49"/>
      <c r="J14" s="37" t="s">
        <v>37</v>
      </c>
      <c r="K14" s="24" t="s">
        <v>38</v>
      </c>
      <c r="L14" s="24" t="s">
        <v>56</v>
      </c>
      <c r="M14" s="24" t="s">
        <v>115</v>
      </c>
      <c r="N14" s="25" t="s">
        <v>116</v>
      </c>
      <c r="O14" s="24" t="s">
        <v>92</v>
      </c>
      <c r="P14" s="24"/>
      <c r="Q14" s="49"/>
      <c r="R14" s="37" t="s">
        <v>37</v>
      </c>
      <c r="S14" s="24" t="s">
        <v>38</v>
      </c>
      <c r="T14" s="24" t="s">
        <v>56</v>
      </c>
      <c r="U14" s="24" t="s">
        <v>115</v>
      </c>
      <c r="V14" s="25" t="s">
        <v>116</v>
      </c>
      <c r="W14" s="24" t="s">
        <v>92</v>
      </c>
      <c r="X14" s="48"/>
    </row>
    <row r="15" spans="2:24" ht="26.4" x14ac:dyDescent="0.55000000000000004">
      <c r="B15" s="230" t="s">
        <v>74</v>
      </c>
      <c r="C15" s="230"/>
      <c r="D15" s="230"/>
      <c r="E15" s="230"/>
      <c r="F15" s="230"/>
      <c r="G15" s="230"/>
      <c r="H15" s="230"/>
      <c r="I15" s="49"/>
      <c r="J15" s="233" t="s">
        <v>71</v>
      </c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4"/>
    </row>
    <row r="16" spans="2:24" ht="24" x14ac:dyDescent="0.5">
      <c r="B16" s="64" t="s">
        <v>132</v>
      </c>
      <c r="C16" s="65"/>
      <c r="D16" s="66">
        <v>22</v>
      </c>
      <c r="E16" s="67">
        <f>D16/1.04</f>
        <v>21.153846153846153</v>
      </c>
      <c r="F16" s="67">
        <f t="shared" ref="F16:F21" si="0">E16-(E16*$E$9)</f>
        <v>21.153846153846153</v>
      </c>
      <c r="G16" s="68">
        <f t="shared" ref="G16:G21" si="1">C16*F16</f>
        <v>0</v>
      </c>
      <c r="H16" s="60"/>
      <c r="I16" s="49"/>
      <c r="J16" s="221" t="s">
        <v>33</v>
      </c>
      <c r="K16" s="221"/>
      <c r="L16" s="221"/>
      <c r="M16" s="221"/>
      <c r="N16" s="221"/>
      <c r="O16" s="221"/>
      <c r="P16" s="222"/>
      <c r="Q16" s="77"/>
      <c r="R16" s="220" t="s">
        <v>68</v>
      </c>
      <c r="S16" s="221"/>
      <c r="T16" s="221"/>
      <c r="U16" s="221"/>
      <c r="V16" s="221"/>
      <c r="W16" s="221"/>
      <c r="X16" s="221"/>
    </row>
    <row r="17" spans="2:24" ht="18" x14ac:dyDescent="0.35">
      <c r="B17" s="62" t="s">
        <v>98</v>
      </c>
      <c r="C17" s="69"/>
      <c r="D17" s="70">
        <v>9.5</v>
      </c>
      <c r="E17" s="71">
        <f>D17/1.04</f>
        <v>9.134615384615385</v>
      </c>
      <c r="F17" s="71">
        <f t="shared" si="0"/>
        <v>9.134615384615385</v>
      </c>
      <c r="G17" s="72">
        <f t="shared" si="1"/>
        <v>0</v>
      </c>
      <c r="H17" s="204"/>
      <c r="I17" s="49"/>
      <c r="J17" s="211" t="s">
        <v>111</v>
      </c>
      <c r="K17" s="211"/>
      <c r="L17" s="211"/>
      <c r="M17" s="211"/>
      <c r="N17" s="211"/>
      <c r="O17" s="211"/>
      <c r="P17" s="212"/>
      <c r="Q17" s="77"/>
      <c r="R17" s="213" t="s">
        <v>109</v>
      </c>
      <c r="S17" s="213"/>
      <c r="T17" s="213"/>
      <c r="U17" s="213"/>
      <c r="V17" s="213"/>
      <c r="W17" s="213"/>
      <c r="X17" s="213"/>
    </row>
    <row r="18" spans="2:24" ht="18" x14ac:dyDescent="0.35">
      <c r="B18" s="62" t="s">
        <v>54</v>
      </c>
      <c r="C18" s="69"/>
      <c r="D18" s="70">
        <v>12</v>
      </c>
      <c r="E18" s="71">
        <f>D18/1.04</f>
        <v>11.538461538461538</v>
      </c>
      <c r="F18" s="71">
        <f t="shared" si="0"/>
        <v>11.538461538461538</v>
      </c>
      <c r="G18" s="72">
        <f t="shared" si="1"/>
        <v>0</v>
      </c>
      <c r="H18" s="14"/>
      <c r="I18" s="49"/>
      <c r="J18" s="79" t="s">
        <v>104</v>
      </c>
      <c r="K18" s="80"/>
      <c r="L18" s="70">
        <v>5.5</v>
      </c>
      <c r="M18" s="71">
        <f t="shared" ref="M18:M22" si="2">L18/1.21</f>
        <v>4.5454545454545459</v>
      </c>
      <c r="N18" s="71">
        <f t="shared" ref="N18:N22" si="3">M18-(M18*$E$9)</f>
        <v>4.5454545454545459</v>
      </c>
      <c r="O18" s="72">
        <f t="shared" ref="O18:O24" si="4">K18*N18</f>
        <v>0</v>
      </c>
      <c r="P18" s="81"/>
      <c r="Q18" s="77"/>
      <c r="R18" s="78" t="s">
        <v>100</v>
      </c>
      <c r="S18" s="69"/>
      <c r="T18" s="70">
        <v>3.5</v>
      </c>
      <c r="U18" s="71">
        <f>T18/1.21</f>
        <v>2.8925619834710745</v>
      </c>
      <c r="V18" s="71">
        <f t="shared" ref="V18:V24" si="5">U18-(U18*$E$9)</f>
        <v>2.8925619834710745</v>
      </c>
      <c r="W18" s="72">
        <f>S18*V18</f>
        <v>0</v>
      </c>
      <c r="X18" s="73"/>
    </row>
    <row r="19" spans="2:24" ht="18" x14ac:dyDescent="0.35">
      <c r="B19" s="62" t="s">
        <v>55</v>
      </c>
      <c r="C19" s="69"/>
      <c r="D19" s="70">
        <v>12</v>
      </c>
      <c r="E19" s="71">
        <f>D19/1.04</f>
        <v>11.538461538461538</v>
      </c>
      <c r="F19" s="71">
        <f>E19-(E19*$E$9)</f>
        <v>11.538461538461538</v>
      </c>
      <c r="G19" s="72">
        <f t="shared" si="1"/>
        <v>0</v>
      </c>
      <c r="H19" s="14"/>
      <c r="I19" s="49"/>
      <c r="J19" s="79" t="s">
        <v>106</v>
      </c>
      <c r="K19" s="80"/>
      <c r="L19" s="70">
        <v>5.5</v>
      </c>
      <c r="M19" s="71">
        <f t="shared" si="2"/>
        <v>4.5454545454545459</v>
      </c>
      <c r="N19" s="71">
        <f t="shared" si="3"/>
        <v>4.5454545454545459</v>
      </c>
      <c r="O19" s="72">
        <f t="shared" si="4"/>
        <v>0</v>
      </c>
      <c r="P19" s="81"/>
      <c r="Q19" s="77"/>
      <c r="R19" s="78" t="s">
        <v>101</v>
      </c>
      <c r="S19" s="69"/>
      <c r="T19" s="70">
        <v>3.5</v>
      </c>
      <c r="U19" s="71">
        <f t="shared" ref="U19:U24" si="6">T19/1.21</f>
        <v>2.8925619834710745</v>
      </c>
      <c r="V19" s="71">
        <f t="shared" si="5"/>
        <v>2.8925619834710745</v>
      </c>
      <c r="W19" s="72">
        <f t="shared" ref="W19:W24" si="7">S19*V19</f>
        <v>0</v>
      </c>
      <c r="X19" s="73"/>
    </row>
    <row r="20" spans="2:24" ht="18" x14ac:dyDescent="0.35">
      <c r="B20" s="62" t="s">
        <v>0</v>
      </c>
      <c r="C20" s="69"/>
      <c r="D20" s="70">
        <v>11.5</v>
      </c>
      <c r="E20" s="71">
        <f>D20/1.04</f>
        <v>11.057692307692307</v>
      </c>
      <c r="F20" s="71">
        <f t="shared" si="0"/>
        <v>11.057692307692307</v>
      </c>
      <c r="G20" s="72">
        <f t="shared" si="1"/>
        <v>0</v>
      </c>
      <c r="H20" s="204"/>
      <c r="I20" s="49"/>
      <c r="J20" s="79" t="s">
        <v>107</v>
      </c>
      <c r="K20" s="80"/>
      <c r="L20" s="70">
        <v>5.5</v>
      </c>
      <c r="M20" s="71">
        <f t="shared" si="2"/>
        <v>4.5454545454545459</v>
      </c>
      <c r="N20" s="71">
        <f t="shared" si="3"/>
        <v>4.5454545454545459</v>
      </c>
      <c r="O20" s="72">
        <f t="shared" si="4"/>
        <v>0</v>
      </c>
      <c r="P20" s="81"/>
      <c r="Q20" s="77"/>
      <c r="R20" s="78" t="s">
        <v>102</v>
      </c>
      <c r="S20" s="69"/>
      <c r="T20" s="70">
        <v>3.5</v>
      </c>
      <c r="U20" s="71">
        <f t="shared" si="6"/>
        <v>2.8925619834710745</v>
      </c>
      <c r="V20" s="71">
        <f t="shared" si="5"/>
        <v>2.8925619834710745</v>
      </c>
      <c r="W20" s="72">
        <f t="shared" si="7"/>
        <v>0</v>
      </c>
      <c r="X20" s="73"/>
    </row>
    <row r="21" spans="2:24" ht="18" x14ac:dyDescent="0.35">
      <c r="B21" s="62" t="s">
        <v>1</v>
      </c>
      <c r="C21" s="69"/>
      <c r="D21" s="70">
        <v>11</v>
      </c>
      <c r="E21" s="71">
        <f>D21/1.21</f>
        <v>9.0909090909090917</v>
      </c>
      <c r="F21" s="71">
        <f t="shared" si="0"/>
        <v>9.0909090909090917</v>
      </c>
      <c r="G21" s="72">
        <f t="shared" si="1"/>
        <v>0</v>
      </c>
      <c r="H21" s="204"/>
      <c r="I21" s="49"/>
      <c r="J21" s="78" t="s">
        <v>87</v>
      </c>
      <c r="K21" s="80"/>
      <c r="L21" s="70">
        <v>5.5</v>
      </c>
      <c r="M21" s="71">
        <f t="shared" si="2"/>
        <v>4.5454545454545459</v>
      </c>
      <c r="N21" s="71">
        <f t="shared" si="3"/>
        <v>4.5454545454545459</v>
      </c>
      <c r="O21" s="72">
        <f t="shared" si="4"/>
        <v>0</v>
      </c>
      <c r="P21" s="81"/>
      <c r="Q21" s="77"/>
      <c r="R21" s="78" t="s">
        <v>108</v>
      </c>
      <c r="S21" s="69"/>
      <c r="T21" s="70">
        <v>3.5</v>
      </c>
      <c r="U21" s="71">
        <f t="shared" si="6"/>
        <v>2.8925619834710745</v>
      </c>
      <c r="V21" s="71">
        <f t="shared" si="5"/>
        <v>2.8925619834710745</v>
      </c>
      <c r="W21" s="72">
        <f t="shared" si="7"/>
        <v>0</v>
      </c>
      <c r="X21" s="73"/>
    </row>
    <row r="22" spans="2:24" ht="26.4" x14ac:dyDescent="0.55000000000000004">
      <c r="B22" s="252" t="s">
        <v>75</v>
      </c>
      <c r="C22" s="252"/>
      <c r="D22" s="252"/>
      <c r="E22" s="252"/>
      <c r="F22" s="252"/>
      <c r="G22" s="252"/>
      <c r="H22" s="43"/>
      <c r="I22" s="122"/>
      <c r="J22" s="78" t="s">
        <v>113</v>
      </c>
      <c r="K22" s="80"/>
      <c r="L22" s="70">
        <v>5.5</v>
      </c>
      <c r="M22" s="71">
        <f t="shared" si="2"/>
        <v>4.5454545454545459</v>
      </c>
      <c r="N22" s="71">
        <f t="shared" si="3"/>
        <v>4.5454545454545459</v>
      </c>
      <c r="O22" s="72">
        <f t="shared" si="4"/>
        <v>0</v>
      </c>
      <c r="P22" s="81"/>
      <c r="Q22" s="77"/>
      <c r="R22" s="78" t="s">
        <v>89</v>
      </c>
      <c r="S22" s="69"/>
      <c r="T22" s="70">
        <v>3.5</v>
      </c>
      <c r="U22" s="71">
        <f t="shared" si="6"/>
        <v>2.8925619834710745</v>
      </c>
      <c r="V22" s="71">
        <f t="shared" si="5"/>
        <v>2.8925619834710745</v>
      </c>
      <c r="W22" s="72">
        <f t="shared" si="7"/>
        <v>0</v>
      </c>
      <c r="X22" s="73"/>
    </row>
    <row r="23" spans="2:24" ht="18" x14ac:dyDescent="0.35">
      <c r="B23" s="39"/>
      <c r="C23" s="52"/>
      <c r="D23" s="12"/>
      <c r="E23" s="50"/>
      <c r="F23" s="50"/>
      <c r="G23" s="23">
        <f t="shared" ref="G23:G28" si="8">C23*F23</f>
        <v>0</v>
      </c>
      <c r="H23" s="61"/>
      <c r="I23" s="49"/>
      <c r="J23" s="213" t="s">
        <v>112</v>
      </c>
      <c r="K23" s="213"/>
      <c r="L23" s="213"/>
      <c r="M23" s="213"/>
      <c r="N23" s="213"/>
      <c r="O23" s="213"/>
      <c r="P23" s="213"/>
      <c r="Q23" s="77"/>
      <c r="R23" s="78" t="s">
        <v>93</v>
      </c>
      <c r="S23" s="69"/>
      <c r="T23" s="70">
        <v>3.5</v>
      </c>
      <c r="U23" s="71">
        <f t="shared" si="6"/>
        <v>2.8925619834710745</v>
      </c>
      <c r="V23" s="71">
        <f t="shared" si="5"/>
        <v>2.8925619834710745</v>
      </c>
      <c r="W23" s="72">
        <f t="shared" si="7"/>
        <v>0</v>
      </c>
      <c r="X23" s="73"/>
    </row>
    <row r="24" spans="2:24" ht="18" x14ac:dyDescent="0.35">
      <c r="B24" s="62" t="s">
        <v>78</v>
      </c>
      <c r="C24" s="69"/>
      <c r="D24" s="70">
        <v>15</v>
      </c>
      <c r="E24" s="71">
        <f>D24/1.21</f>
        <v>12.396694214876034</v>
      </c>
      <c r="F24" s="71">
        <f>E24-(E24*$E$9)</f>
        <v>12.396694214876034</v>
      </c>
      <c r="G24" s="72">
        <f t="shared" si="8"/>
        <v>0</v>
      </c>
      <c r="H24" s="73"/>
      <c r="I24" s="49"/>
      <c r="J24" s="79" t="s">
        <v>140</v>
      </c>
      <c r="K24" s="201"/>
      <c r="L24" s="202">
        <v>6.1</v>
      </c>
      <c r="M24" s="203">
        <f>L24/1.21</f>
        <v>5.0413223140495864</v>
      </c>
      <c r="N24" s="203">
        <f>M24-(M24*$E$9)</f>
        <v>5.0413223140495864</v>
      </c>
      <c r="O24" s="82">
        <f>K24*N24</f>
        <v>0</v>
      </c>
      <c r="P24" s="184" t="s">
        <v>125</v>
      </c>
      <c r="Q24" s="77"/>
      <c r="R24" s="78" t="s">
        <v>73</v>
      </c>
      <c r="S24" s="69"/>
      <c r="T24" s="70">
        <v>3.5</v>
      </c>
      <c r="U24" s="71">
        <f t="shared" si="6"/>
        <v>2.8925619834710745</v>
      </c>
      <c r="V24" s="71">
        <f t="shared" si="5"/>
        <v>2.8925619834710745</v>
      </c>
      <c r="W24" s="72">
        <f t="shared" si="7"/>
        <v>0</v>
      </c>
      <c r="X24" s="73"/>
    </row>
    <row r="25" spans="2:24" ht="18" x14ac:dyDescent="0.35">
      <c r="B25" s="62" t="s">
        <v>80</v>
      </c>
      <c r="C25" s="69"/>
      <c r="D25" s="70">
        <v>15</v>
      </c>
      <c r="E25" s="71">
        <f>D25/1.21</f>
        <v>12.396694214876034</v>
      </c>
      <c r="F25" s="71">
        <f>E25-(E25*$E$9)</f>
        <v>12.396694214876034</v>
      </c>
      <c r="G25" s="72">
        <f t="shared" si="8"/>
        <v>0</v>
      </c>
      <c r="H25" s="73"/>
      <c r="I25" s="49"/>
      <c r="J25" s="79" t="s">
        <v>141</v>
      </c>
      <c r="K25" s="201"/>
      <c r="L25" s="202">
        <v>6.1</v>
      </c>
      <c r="M25" s="203">
        <f>L25/1.21</f>
        <v>5.0413223140495864</v>
      </c>
      <c r="N25" s="203">
        <f>M25-(M25*$E$9)</f>
        <v>5.0413223140495864</v>
      </c>
      <c r="O25" s="82">
        <f>K25*N25</f>
        <v>0</v>
      </c>
      <c r="P25" s="184" t="s">
        <v>125</v>
      </c>
      <c r="Q25" s="77"/>
      <c r="R25" s="213" t="s">
        <v>110</v>
      </c>
      <c r="S25" s="213"/>
      <c r="T25" s="213"/>
      <c r="U25" s="213"/>
      <c r="V25" s="213"/>
      <c r="W25" s="213"/>
      <c r="X25" s="213"/>
    </row>
    <row r="26" spans="2:24" ht="18" x14ac:dyDescent="0.35">
      <c r="B26" s="62" t="s">
        <v>53</v>
      </c>
      <c r="C26" s="69"/>
      <c r="D26" s="70">
        <v>12</v>
      </c>
      <c r="E26" s="71">
        <f>D26/1.21</f>
        <v>9.9173553719008272</v>
      </c>
      <c r="F26" s="71">
        <f>E26-(E26*$E$9)</f>
        <v>9.9173553719008272</v>
      </c>
      <c r="G26" s="72">
        <f t="shared" si="8"/>
        <v>0</v>
      </c>
      <c r="H26" s="74"/>
      <c r="I26" s="49"/>
      <c r="J26" s="79" t="s">
        <v>142</v>
      </c>
      <c r="K26" s="201"/>
      <c r="L26" s="202">
        <v>6.1</v>
      </c>
      <c r="M26" s="203">
        <f>L26/1.21</f>
        <v>5.0413223140495864</v>
      </c>
      <c r="N26" s="203">
        <f>M26-(M26*$E$9)</f>
        <v>5.0413223140495864</v>
      </c>
      <c r="O26" s="82">
        <f>K26*N26</f>
        <v>0</v>
      </c>
      <c r="P26" s="184" t="s">
        <v>125</v>
      </c>
      <c r="Q26" s="77"/>
      <c r="R26" s="78" t="s">
        <v>148</v>
      </c>
      <c r="S26" s="69"/>
      <c r="T26" s="70">
        <v>4.0999999999999996</v>
      </c>
      <c r="U26" s="71">
        <f>T26/1.21</f>
        <v>3.3884297520661155</v>
      </c>
      <c r="V26" s="71">
        <f>U26-(U26*$E$9)</f>
        <v>3.3884297520661155</v>
      </c>
      <c r="W26" s="72">
        <f>S26*V26</f>
        <v>0</v>
      </c>
      <c r="X26" s="184" t="s">
        <v>125</v>
      </c>
    </row>
    <row r="27" spans="2:24" ht="18" x14ac:dyDescent="0.35">
      <c r="B27" s="62" t="s">
        <v>51</v>
      </c>
      <c r="C27" s="69"/>
      <c r="D27" s="70">
        <v>11</v>
      </c>
      <c r="E27" s="71">
        <f>D27/1.21</f>
        <v>9.0909090909090917</v>
      </c>
      <c r="F27" s="71">
        <f>E27-(E27*$E$9)</f>
        <v>9.0909090909090917</v>
      </c>
      <c r="G27" s="72">
        <f t="shared" si="8"/>
        <v>0</v>
      </c>
      <c r="H27" s="74"/>
      <c r="I27" s="49"/>
      <c r="J27" s="79" t="s">
        <v>143</v>
      </c>
      <c r="K27" s="201"/>
      <c r="L27" s="202">
        <v>6.1</v>
      </c>
      <c r="M27" s="203">
        <f>L27/1.21</f>
        <v>5.0413223140495864</v>
      </c>
      <c r="N27" s="203">
        <f>M27-(M27*$E$9)</f>
        <v>5.0413223140495864</v>
      </c>
      <c r="O27" s="82">
        <f>K27*N27</f>
        <v>0</v>
      </c>
      <c r="P27" s="184" t="s">
        <v>125</v>
      </c>
      <c r="Q27" s="77"/>
      <c r="R27" s="78" t="s">
        <v>149</v>
      </c>
      <c r="S27" s="69"/>
      <c r="T27" s="70">
        <v>4.0999999999999996</v>
      </c>
      <c r="U27" s="71">
        <f>T27/1.21</f>
        <v>3.3884297520661155</v>
      </c>
      <c r="V27" s="71">
        <f>U27-(U27*$E$9)</f>
        <v>3.3884297520661155</v>
      </c>
      <c r="W27" s="72">
        <f>S27*V27</f>
        <v>0</v>
      </c>
      <c r="X27" s="184" t="s">
        <v>125</v>
      </c>
    </row>
    <row r="28" spans="2:24" ht="18" x14ac:dyDescent="0.35">
      <c r="B28" s="62" t="s">
        <v>52</v>
      </c>
      <c r="C28" s="69"/>
      <c r="D28" s="70">
        <v>12</v>
      </c>
      <c r="E28" s="71">
        <f>D28/1.21</f>
        <v>9.9173553719008272</v>
      </c>
      <c r="F28" s="71">
        <f>E28-(E28*$E$9)</f>
        <v>9.9173553719008272</v>
      </c>
      <c r="G28" s="72">
        <f t="shared" si="8"/>
        <v>0</v>
      </c>
      <c r="H28" s="74"/>
      <c r="I28" s="49"/>
      <c r="J28" s="79" t="s">
        <v>144</v>
      </c>
      <c r="K28" s="201"/>
      <c r="L28" s="202">
        <v>6.1</v>
      </c>
      <c r="M28" s="203">
        <f>L28/1.21</f>
        <v>5.0413223140495864</v>
      </c>
      <c r="N28" s="203">
        <f>M28-(M28*$E$9)</f>
        <v>5.0413223140495864</v>
      </c>
      <c r="O28" s="82">
        <f>K28*N28</f>
        <v>0</v>
      </c>
      <c r="P28" s="184" t="s">
        <v>125</v>
      </c>
      <c r="Q28" s="77"/>
      <c r="R28" s="78" t="s">
        <v>150</v>
      </c>
      <c r="S28" s="69"/>
      <c r="T28" s="70">
        <v>4.0999999999999996</v>
      </c>
      <c r="U28" s="71">
        <f>T28/1.21</f>
        <v>3.3884297520661155</v>
      </c>
      <c r="V28" s="71">
        <f>U28-(U28*$E$9)</f>
        <v>3.3884297520661155</v>
      </c>
      <c r="W28" s="72">
        <f>S28*V28</f>
        <v>0</v>
      </c>
      <c r="X28" s="184" t="s">
        <v>125</v>
      </c>
    </row>
    <row r="29" spans="2:24" ht="18" x14ac:dyDescent="0.35">
      <c r="B29" s="39"/>
      <c r="C29" s="45"/>
      <c r="D29" s="12"/>
      <c r="E29" s="13"/>
      <c r="F29" s="13"/>
      <c r="G29" s="15">
        <f>D29*E29</f>
        <v>0</v>
      </c>
      <c r="H29" s="14"/>
      <c r="I29" s="49"/>
      <c r="J29" s="79" t="s">
        <v>145</v>
      </c>
      <c r="K29" s="201"/>
      <c r="L29" s="202">
        <v>6.1</v>
      </c>
      <c r="M29" s="203">
        <f>L29/1.21</f>
        <v>5.0413223140495864</v>
      </c>
      <c r="N29" s="203">
        <f>M29-(M29*$E$9)</f>
        <v>5.0413223140495864</v>
      </c>
      <c r="O29" s="82">
        <f>K29*N29</f>
        <v>0</v>
      </c>
      <c r="P29" s="184" t="s">
        <v>125</v>
      </c>
      <c r="Q29" s="77"/>
      <c r="R29" s="78" t="s">
        <v>151</v>
      </c>
      <c r="S29" s="69"/>
      <c r="T29" s="70">
        <v>4.0999999999999996</v>
      </c>
      <c r="U29" s="71">
        <f>T29/1.21</f>
        <v>3.3884297520661155</v>
      </c>
      <c r="V29" s="71">
        <f>U29-(U29*$E$9)</f>
        <v>3.3884297520661155</v>
      </c>
      <c r="W29" s="72">
        <f>S29*V29</f>
        <v>0</v>
      </c>
      <c r="X29" s="184" t="s">
        <v>125</v>
      </c>
    </row>
    <row r="30" spans="2:24" ht="24" x14ac:dyDescent="0.5">
      <c r="B30" s="250" t="s">
        <v>57</v>
      </c>
      <c r="C30" s="250"/>
      <c r="D30" s="250"/>
      <c r="E30" s="250"/>
      <c r="F30" s="250"/>
      <c r="G30" s="250"/>
      <c r="H30" s="250"/>
      <c r="I30" s="49"/>
      <c r="J30" s="79" t="s">
        <v>146</v>
      </c>
      <c r="K30" s="201"/>
      <c r="L30" s="202">
        <v>6.1</v>
      </c>
      <c r="M30" s="203">
        <f>L30/1.21</f>
        <v>5.0413223140495864</v>
      </c>
      <c r="N30" s="203">
        <f>M30-(M30*$E$9)</f>
        <v>5.0413223140495864</v>
      </c>
      <c r="O30" s="82">
        <f>K30*N30</f>
        <v>0</v>
      </c>
      <c r="P30" s="184" t="s">
        <v>125</v>
      </c>
      <c r="Q30" s="77"/>
      <c r="R30" s="78" t="s">
        <v>152</v>
      </c>
      <c r="S30" s="69"/>
      <c r="T30" s="70">
        <v>4.0999999999999996</v>
      </c>
      <c r="U30" s="71">
        <f>T30/1.21</f>
        <v>3.3884297520661155</v>
      </c>
      <c r="V30" s="71">
        <f>U30-(U30*$E$9)</f>
        <v>3.3884297520661155</v>
      </c>
      <c r="W30" s="72">
        <f>S30*V30</f>
        <v>0</v>
      </c>
      <c r="X30" s="184" t="s">
        <v>125</v>
      </c>
    </row>
    <row r="31" spans="2:24" ht="18" x14ac:dyDescent="0.35">
      <c r="B31" s="62" t="s">
        <v>129</v>
      </c>
      <c r="C31" s="69"/>
      <c r="D31" s="70">
        <v>26</v>
      </c>
      <c r="E31" s="71">
        <f>D31/1.21</f>
        <v>21.487603305785125</v>
      </c>
      <c r="F31" s="71">
        <f>E31-(E31*$E$9)</f>
        <v>21.487603305785125</v>
      </c>
      <c r="G31" s="72">
        <f t="shared" ref="G31:G32" si="9">C31*F31</f>
        <v>0</v>
      </c>
      <c r="H31" s="204"/>
      <c r="I31" s="49"/>
      <c r="J31" s="79" t="s">
        <v>147</v>
      </c>
      <c r="K31" s="201"/>
      <c r="L31" s="202">
        <v>6.1</v>
      </c>
      <c r="M31" s="203">
        <f>L31/1.21</f>
        <v>5.0413223140495864</v>
      </c>
      <c r="N31" s="203">
        <f>M31-(M31*$E$9)</f>
        <v>5.0413223140495864</v>
      </c>
      <c r="O31" s="82">
        <f>K31*N31</f>
        <v>0</v>
      </c>
      <c r="P31" s="184" t="s">
        <v>125</v>
      </c>
      <c r="Q31" s="77"/>
      <c r="R31" s="78" t="s">
        <v>153</v>
      </c>
      <c r="S31" s="69"/>
      <c r="T31" s="70">
        <v>4.0999999999999996</v>
      </c>
      <c r="U31" s="71">
        <f>T31/1.21</f>
        <v>3.3884297520661155</v>
      </c>
      <c r="V31" s="71">
        <f>U31-(U31*$E$9)</f>
        <v>3.3884297520661155</v>
      </c>
      <c r="W31" s="72">
        <f>S31*V31</f>
        <v>0</v>
      </c>
      <c r="X31" s="184" t="s">
        <v>125</v>
      </c>
    </row>
    <row r="32" spans="2:24" ht="18" x14ac:dyDescent="0.35">
      <c r="B32" s="62" t="s">
        <v>130</v>
      </c>
      <c r="C32" s="69"/>
      <c r="D32" s="70">
        <v>20.5</v>
      </c>
      <c r="E32" s="71">
        <f t="shared" ref="E32" si="10">D32/1.21</f>
        <v>16.942148760330578</v>
      </c>
      <c r="F32" s="71">
        <f t="shared" ref="F32:F51" si="11">E32-(E32*$E$9)</f>
        <v>16.942148760330578</v>
      </c>
      <c r="G32" s="72">
        <f t="shared" si="9"/>
        <v>0</v>
      </c>
      <c r="H32" s="204"/>
      <c r="I32" s="49"/>
      <c r="J32" s="78" t="s">
        <v>66</v>
      </c>
      <c r="K32" s="259"/>
      <c r="L32" s="70">
        <v>5.9</v>
      </c>
      <c r="M32" s="71">
        <f t="shared" ref="M32:M38" si="12">L32/1.21</f>
        <v>4.8760330578512399</v>
      </c>
      <c r="N32" s="71">
        <f t="shared" ref="N32:N38" si="13">M32-(M32*$E$9)</f>
        <v>4.8760330578512399</v>
      </c>
      <c r="O32" s="72">
        <f>K32*N32</f>
        <v>0</v>
      </c>
      <c r="P32" s="81"/>
      <c r="Q32" s="77"/>
      <c r="R32" s="78" t="s">
        <v>154</v>
      </c>
      <c r="S32" s="69"/>
      <c r="T32" s="70">
        <v>4.0999999999999996</v>
      </c>
      <c r="U32" s="71">
        <f>T32/1.21</f>
        <v>3.3884297520661155</v>
      </c>
      <c r="V32" s="71">
        <f>U32-(U32*$E$9)</f>
        <v>3.3884297520661155</v>
      </c>
      <c r="W32" s="72">
        <f>S32*V32</f>
        <v>0</v>
      </c>
      <c r="X32" s="184" t="s">
        <v>125</v>
      </c>
    </row>
    <row r="33" spans="2:24" ht="18" x14ac:dyDescent="0.35">
      <c r="B33" s="62" t="s">
        <v>126</v>
      </c>
      <c r="C33" s="69"/>
      <c r="D33" s="70">
        <v>26.5</v>
      </c>
      <c r="E33" s="71">
        <f>D33/1.21</f>
        <v>21.900826446280991</v>
      </c>
      <c r="F33" s="71">
        <f t="shared" si="11"/>
        <v>21.900826446280991</v>
      </c>
      <c r="G33" s="72">
        <f t="shared" ref="G33:G34" si="14">C33*F33</f>
        <v>0</v>
      </c>
      <c r="H33" s="73"/>
      <c r="I33" s="49"/>
      <c r="J33" s="78" t="s">
        <v>90</v>
      </c>
      <c r="K33" s="80"/>
      <c r="L33" s="70">
        <v>5.9</v>
      </c>
      <c r="M33" s="71">
        <f t="shared" si="12"/>
        <v>4.8760330578512399</v>
      </c>
      <c r="N33" s="71">
        <f t="shared" si="13"/>
        <v>4.8760330578512399</v>
      </c>
      <c r="O33" s="72">
        <f t="shared" ref="O33:O38" si="15">K33*N33</f>
        <v>0</v>
      </c>
      <c r="P33" s="81"/>
      <c r="Q33" s="77"/>
      <c r="R33" s="78" t="s">
        <v>155</v>
      </c>
      <c r="S33" s="69"/>
      <c r="T33" s="70">
        <v>4.0999999999999996</v>
      </c>
      <c r="U33" s="71">
        <f>T33/1.21</f>
        <v>3.3884297520661155</v>
      </c>
      <c r="V33" s="71">
        <f>U33-(U33*$E$9)</f>
        <v>3.3884297520661155</v>
      </c>
      <c r="W33" s="72">
        <f>S33*V33</f>
        <v>0</v>
      </c>
      <c r="X33" s="184" t="s">
        <v>125</v>
      </c>
    </row>
    <row r="34" spans="2:24" ht="18" x14ac:dyDescent="0.35">
      <c r="B34" s="62" t="s">
        <v>127</v>
      </c>
      <c r="C34" s="69"/>
      <c r="D34" s="70">
        <v>25.5</v>
      </c>
      <c r="E34" s="71">
        <f t="shared" ref="E34" si="16">D34/1.21</f>
        <v>21.074380165289256</v>
      </c>
      <c r="F34" s="71">
        <f t="shared" si="11"/>
        <v>21.074380165289256</v>
      </c>
      <c r="G34" s="72">
        <f t="shared" si="14"/>
        <v>0</v>
      </c>
      <c r="H34" s="73"/>
      <c r="I34" s="49"/>
      <c r="J34" s="78" t="s">
        <v>88</v>
      </c>
      <c r="K34" s="80"/>
      <c r="L34" s="70">
        <v>5.9</v>
      </c>
      <c r="M34" s="71">
        <f t="shared" si="12"/>
        <v>4.8760330578512399</v>
      </c>
      <c r="N34" s="71">
        <f t="shared" si="13"/>
        <v>4.8760330578512399</v>
      </c>
      <c r="O34" s="72">
        <f t="shared" si="15"/>
        <v>0</v>
      </c>
      <c r="P34" s="81"/>
      <c r="Q34" s="77"/>
      <c r="R34" s="78" t="s">
        <v>103</v>
      </c>
      <c r="S34" s="69"/>
      <c r="T34" s="70">
        <v>3.9</v>
      </c>
      <c r="U34" s="71">
        <f t="shared" ref="U34:U45" si="17">T34/1.21</f>
        <v>3.2231404958677685</v>
      </c>
      <c r="V34" s="71">
        <f>U34-(U34*$E$9)</f>
        <v>3.2231404958677685</v>
      </c>
      <c r="W34" s="72">
        <f>S34*V34</f>
        <v>0</v>
      </c>
      <c r="X34" s="74"/>
    </row>
    <row r="35" spans="2:24" ht="18" x14ac:dyDescent="0.35">
      <c r="B35" s="62" t="s">
        <v>117</v>
      </c>
      <c r="C35" s="69"/>
      <c r="D35" s="70">
        <v>20.5</v>
      </c>
      <c r="E35" s="71">
        <f>D35/1.21</f>
        <v>16.942148760330578</v>
      </c>
      <c r="F35" s="71">
        <f t="shared" si="11"/>
        <v>16.942148760330578</v>
      </c>
      <c r="G35" s="72">
        <f t="shared" ref="G35:G52" si="18">C35*F35</f>
        <v>0</v>
      </c>
      <c r="H35" s="73"/>
      <c r="I35" s="49"/>
      <c r="J35" s="78" t="s">
        <v>137</v>
      </c>
      <c r="K35" s="80"/>
      <c r="L35" s="70">
        <v>5.9</v>
      </c>
      <c r="M35" s="71">
        <f t="shared" si="12"/>
        <v>4.8760330578512399</v>
      </c>
      <c r="N35" s="71">
        <f t="shared" si="13"/>
        <v>4.8760330578512399</v>
      </c>
      <c r="O35" s="72">
        <f t="shared" si="15"/>
        <v>0</v>
      </c>
      <c r="P35" s="81"/>
      <c r="Q35" s="77"/>
      <c r="R35" s="78" t="s">
        <v>86</v>
      </c>
      <c r="S35" s="69"/>
      <c r="T35" s="70">
        <v>3.9</v>
      </c>
      <c r="U35" s="71">
        <f t="shared" si="17"/>
        <v>3.2231404958677685</v>
      </c>
      <c r="V35" s="71">
        <f>U35-(U35*$E$9)</f>
        <v>3.2231404958677685</v>
      </c>
      <c r="W35" s="72">
        <f>S35*V35</f>
        <v>0</v>
      </c>
      <c r="X35" s="74"/>
    </row>
    <row r="36" spans="2:24" ht="18" x14ac:dyDescent="0.35">
      <c r="B36" s="62" t="s">
        <v>118</v>
      </c>
      <c r="C36" s="69"/>
      <c r="D36" s="70">
        <v>20.5</v>
      </c>
      <c r="E36" s="71">
        <f t="shared" ref="E36:E51" si="19">D36/1.21</f>
        <v>16.942148760330578</v>
      </c>
      <c r="F36" s="71">
        <f t="shared" si="11"/>
        <v>16.942148760330578</v>
      </c>
      <c r="G36" s="72">
        <f t="shared" si="18"/>
        <v>0</v>
      </c>
      <c r="H36" s="73"/>
      <c r="I36" s="49"/>
      <c r="J36" s="78" t="s">
        <v>91</v>
      </c>
      <c r="K36" s="259"/>
      <c r="L36" s="70">
        <v>5.9</v>
      </c>
      <c r="M36" s="71">
        <f t="shared" si="12"/>
        <v>4.8760330578512399</v>
      </c>
      <c r="N36" s="71">
        <f t="shared" si="13"/>
        <v>4.8760330578512399</v>
      </c>
      <c r="O36" s="72">
        <f t="shared" si="15"/>
        <v>0</v>
      </c>
      <c r="P36" s="81"/>
      <c r="Q36" s="77"/>
      <c r="R36" s="78" t="s">
        <v>85</v>
      </c>
      <c r="S36" s="69"/>
      <c r="T36" s="70">
        <v>3.9</v>
      </c>
      <c r="U36" s="71">
        <f t="shared" si="17"/>
        <v>3.2231404958677685</v>
      </c>
      <c r="V36" s="71">
        <f>U36-(U36*$E$9)</f>
        <v>3.2231404958677685</v>
      </c>
      <c r="W36" s="72">
        <f>S36*V36</f>
        <v>0</v>
      </c>
      <c r="X36" s="73"/>
    </row>
    <row r="37" spans="2:24" ht="18" x14ac:dyDescent="0.35">
      <c r="B37" s="62" t="s">
        <v>99</v>
      </c>
      <c r="C37" s="69"/>
      <c r="D37" s="70">
        <v>26</v>
      </c>
      <c r="E37" s="71">
        <f t="shared" si="19"/>
        <v>21.487603305785125</v>
      </c>
      <c r="F37" s="71">
        <f t="shared" si="11"/>
        <v>21.487603305785125</v>
      </c>
      <c r="G37" s="72">
        <f t="shared" si="18"/>
        <v>0</v>
      </c>
      <c r="H37" s="73"/>
      <c r="I37" s="49"/>
      <c r="J37" s="78" t="s">
        <v>70</v>
      </c>
      <c r="K37" s="80"/>
      <c r="L37" s="70">
        <v>5.9</v>
      </c>
      <c r="M37" s="71">
        <f t="shared" si="12"/>
        <v>4.8760330578512399</v>
      </c>
      <c r="N37" s="71">
        <f t="shared" si="13"/>
        <v>4.8760330578512399</v>
      </c>
      <c r="O37" s="72">
        <f t="shared" si="15"/>
        <v>0</v>
      </c>
      <c r="P37" s="81"/>
      <c r="Q37" s="77"/>
      <c r="R37" s="78" t="s">
        <v>69</v>
      </c>
      <c r="S37" s="69"/>
      <c r="T37" s="70">
        <v>3.9</v>
      </c>
      <c r="U37" s="71">
        <f t="shared" si="17"/>
        <v>3.2231404958677685</v>
      </c>
      <c r="V37" s="71">
        <f>U37-(U37*$E$9)</f>
        <v>3.2231404958677685</v>
      </c>
      <c r="W37" s="72">
        <f>S37*V37</f>
        <v>0</v>
      </c>
      <c r="X37" s="81"/>
    </row>
    <row r="38" spans="2:24" ht="18" x14ac:dyDescent="0.35">
      <c r="B38" s="62" t="s">
        <v>136</v>
      </c>
      <c r="C38" s="69"/>
      <c r="D38" s="70">
        <v>24</v>
      </c>
      <c r="E38" s="71">
        <f t="shared" si="19"/>
        <v>19.834710743801654</v>
      </c>
      <c r="F38" s="71">
        <f t="shared" si="11"/>
        <v>19.834710743801654</v>
      </c>
      <c r="G38" s="72">
        <f t="shared" si="18"/>
        <v>0</v>
      </c>
      <c r="H38" s="73"/>
      <c r="I38" s="49"/>
      <c r="J38" s="78" t="s">
        <v>65</v>
      </c>
      <c r="K38" s="80"/>
      <c r="L38" s="70">
        <v>5.9</v>
      </c>
      <c r="M38" s="71">
        <f t="shared" si="12"/>
        <v>4.8760330578512399</v>
      </c>
      <c r="N38" s="71">
        <f t="shared" si="13"/>
        <v>4.8760330578512399</v>
      </c>
      <c r="O38" s="72">
        <f t="shared" ref="O38:O45" si="20">K38*N38</f>
        <v>0</v>
      </c>
      <c r="P38" s="81"/>
      <c r="Q38" s="77"/>
      <c r="R38" s="78" t="s">
        <v>3</v>
      </c>
      <c r="S38" s="69"/>
      <c r="T38" s="70">
        <v>3.9</v>
      </c>
      <c r="U38" s="71">
        <f t="shared" si="17"/>
        <v>3.2231404958677685</v>
      </c>
      <c r="V38" s="71">
        <f>U38-(U38*$E$9)</f>
        <v>3.2231404958677685</v>
      </c>
      <c r="W38" s="72">
        <f>S38*V38</f>
        <v>0</v>
      </c>
      <c r="X38" s="73"/>
    </row>
    <row r="39" spans="2:24" ht="18" x14ac:dyDescent="0.35">
      <c r="B39" s="62" t="s">
        <v>97</v>
      </c>
      <c r="C39" s="69"/>
      <c r="D39" s="70">
        <v>18</v>
      </c>
      <c r="E39" s="71">
        <f t="shared" si="19"/>
        <v>14.87603305785124</v>
      </c>
      <c r="F39" s="71">
        <f t="shared" si="11"/>
        <v>14.87603305785124</v>
      </c>
      <c r="G39" s="72">
        <f t="shared" si="18"/>
        <v>0</v>
      </c>
      <c r="H39" s="73"/>
      <c r="I39" s="49"/>
      <c r="J39" s="78" t="s">
        <v>67</v>
      </c>
      <c r="K39" s="80"/>
      <c r="L39" s="70">
        <v>5.9</v>
      </c>
      <c r="M39" s="71">
        <f>L39/1.21</f>
        <v>4.8760330578512399</v>
      </c>
      <c r="N39" s="71">
        <f>M39-(M39*$E$9)</f>
        <v>4.8760330578512399</v>
      </c>
      <c r="O39" s="72">
        <f t="shared" si="20"/>
        <v>0</v>
      </c>
      <c r="P39" s="81"/>
      <c r="Q39" s="77"/>
      <c r="R39" s="78" t="s">
        <v>64</v>
      </c>
      <c r="S39" s="69"/>
      <c r="T39" s="70">
        <v>3.9</v>
      </c>
      <c r="U39" s="71">
        <f t="shared" si="17"/>
        <v>3.2231404958677685</v>
      </c>
      <c r="V39" s="71">
        <f>U39-(U39*$E$9)</f>
        <v>3.2231404958677685</v>
      </c>
      <c r="W39" s="72">
        <f>S39*V39</f>
        <v>0</v>
      </c>
      <c r="X39" s="74"/>
    </row>
    <row r="40" spans="2:24" ht="18" x14ac:dyDescent="0.35">
      <c r="B40" s="62" t="s">
        <v>131</v>
      </c>
      <c r="C40" s="69"/>
      <c r="D40" s="70">
        <v>19</v>
      </c>
      <c r="E40" s="71">
        <f t="shared" si="19"/>
        <v>15.702479338842975</v>
      </c>
      <c r="F40" s="71">
        <f t="shared" si="11"/>
        <v>15.702479338842975</v>
      </c>
      <c r="G40" s="72">
        <f t="shared" si="18"/>
        <v>0</v>
      </c>
      <c r="H40" s="73"/>
      <c r="I40" s="49"/>
      <c r="J40" s="79" t="s">
        <v>104</v>
      </c>
      <c r="K40" s="80"/>
      <c r="L40" s="70">
        <v>5.9</v>
      </c>
      <c r="M40" s="71">
        <f>L40/1.21</f>
        <v>4.8760330578512399</v>
      </c>
      <c r="N40" s="71">
        <f>M40-(M40*$E$9)</f>
        <v>4.8760330578512399</v>
      </c>
      <c r="O40" s="72">
        <f t="shared" si="20"/>
        <v>0</v>
      </c>
      <c r="P40" s="81"/>
      <c r="Q40" s="77"/>
      <c r="R40" s="78" t="s">
        <v>5</v>
      </c>
      <c r="S40" s="69"/>
      <c r="T40" s="70">
        <v>3.9</v>
      </c>
      <c r="U40" s="71">
        <f t="shared" si="17"/>
        <v>3.2231404958677685</v>
      </c>
      <c r="V40" s="71">
        <f>U40-(U40*$E$9)</f>
        <v>3.2231404958677685</v>
      </c>
      <c r="W40" s="72">
        <f>S40*V40</f>
        <v>0</v>
      </c>
      <c r="X40" s="74"/>
    </row>
    <row r="41" spans="2:24" ht="18" x14ac:dyDescent="0.35">
      <c r="B41" s="63" t="s">
        <v>94</v>
      </c>
      <c r="C41" s="75"/>
      <c r="D41" s="70">
        <v>23</v>
      </c>
      <c r="E41" s="71">
        <f t="shared" si="19"/>
        <v>19.008264462809919</v>
      </c>
      <c r="F41" s="71">
        <f t="shared" si="11"/>
        <v>19.008264462809919</v>
      </c>
      <c r="G41" s="72">
        <f t="shared" si="18"/>
        <v>0</v>
      </c>
      <c r="H41" s="73"/>
      <c r="I41" s="49"/>
      <c r="J41" s="79" t="s">
        <v>105</v>
      </c>
      <c r="K41" s="80"/>
      <c r="L41" s="70">
        <v>5.9</v>
      </c>
      <c r="M41" s="71">
        <f>L41/1.21</f>
        <v>4.8760330578512399</v>
      </c>
      <c r="N41" s="71">
        <f>M41-(M41*$E$9)</f>
        <v>4.8760330578512399</v>
      </c>
      <c r="O41" s="72">
        <f t="shared" si="20"/>
        <v>0</v>
      </c>
      <c r="P41" s="81"/>
      <c r="Q41" s="77"/>
      <c r="R41" s="78" t="s">
        <v>6</v>
      </c>
      <c r="S41" s="69"/>
      <c r="T41" s="70">
        <v>3.9</v>
      </c>
      <c r="U41" s="71">
        <f t="shared" si="17"/>
        <v>3.2231404958677685</v>
      </c>
      <c r="V41" s="71">
        <f>U41-(U41*$E$9)</f>
        <v>3.2231404958677685</v>
      </c>
      <c r="W41" s="72">
        <f>S41*V41</f>
        <v>0</v>
      </c>
      <c r="X41" s="74"/>
    </row>
    <row r="42" spans="2:24" ht="18" x14ac:dyDescent="0.35">
      <c r="B42" s="63" t="s">
        <v>95</v>
      </c>
      <c r="C42" s="75"/>
      <c r="D42" s="70">
        <v>25</v>
      </c>
      <c r="E42" s="71">
        <f t="shared" si="19"/>
        <v>20.66115702479339</v>
      </c>
      <c r="F42" s="71">
        <f t="shared" si="11"/>
        <v>20.66115702479339</v>
      </c>
      <c r="G42" s="72">
        <f t="shared" si="18"/>
        <v>0</v>
      </c>
      <c r="H42" s="73"/>
      <c r="I42" s="49"/>
      <c r="J42" s="79" t="s">
        <v>106</v>
      </c>
      <c r="K42" s="80"/>
      <c r="L42" s="70">
        <v>5.9</v>
      </c>
      <c r="M42" s="71">
        <f>L42/1.21</f>
        <v>4.8760330578512399</v>
      </c>
      <c r="N42" s="71">
        <f>M42-(M42*$E$9)</f>
        <v>4.8760330578512399</v>
      </c>
      <c r="O42" s="72">
        <f t="shared" si="20"/>
        <v>0</v>
      </c>
      <c r="P42" s="81"/>
      <c r="Q42" s="77"/>
      <c r="R42" s="78" t="s">
        <v>128</v>
      </c>
      <c r="S42" s="69"/>
      <c r="T42" s="70">
        <v>3.9</v>
      </c>
      <c r="U42" s="71">
        <f t="shared" si="17"/>
        <v>3.2231404958677685</v>
      </c>
      <c r="V42" s="71">
        <f>U42-(U42*$E$9)</f>
        <v>3.2231404958677685</v>
      </c>
      <c r="W42" s="72">
        <f>S42*V42</f>
        <v>0</v>
      </c>
      <c r="X42" s="76"/>
    </row>
    <row r="43" spans="2:24" ht="18" x14ac:dyDescent="0.35">
      <c r="B43" s="63" t="s">
        <v>96</v>
      </c>
      <c r="C43" s="75"/>
      <c r="D43" s="70">
        <v>19.5</v>
      </c>
      <c r="E43" s="71">
        <f t="shared" si="19"/>
        <v>16.115702479338843</v>
      </c>
      <c r="F43" s="71">
        <f t="shared" si="11"/>
        <v>16.115702479338843</v>
      </c>
      <c r="G43" s="72">
        <f t="shared" si="18"/>
        <v>0</v>
      </c>
      <c r="H43" s="73"/>
      <c r="I43" s="49"/>
      <c r="J43" s="79" t="s">
        <v>107</v>
      </c>
      <c r="K43" s="80"/>
      <c r="L43" s="70">
        <v>5.9</v>
      </c>
      <c r="M43" s="71">
        <f>L43/1.21</f>
        <v>4.8760330578512399</v>
      </c>
      <c r="N43" s="71">
        <f>M43-(M43*$E$9)</f>
        <v>4.8760330578512399</v>
      </c>
      <c r="O43" s="72">
        <f t="shared" si="20"/>
        <v>0</v>
      </c>
      <c r="P43" s="204"/>
      <c r="Q43" s="77"/>
      <c r="R43" s="78" t="s">
        <v>30</v>
      </c>
      <c r="S43" s="69"/>
      <c r="T43" s="70">
        <v>3.9</v>
      </c>
      <c r="U43" s="71">
        <f t="shared" si="17"/>
        <v>3.2231404958677685</v>
      </c>
      <c r="V43" s="71">
        <f>U43-(U43*$E$9)</f>
        <v>3.2231404958677685</v>
      </c>
      <c r="W43" s="72">
        <f>S43*V43</f>
        <v>0</v>
      </c>
      <c r="X43" s="73"/>
    </row>
    <row r="44" spans="2:24" ht="18" x14ac:dyDescent="0.35">
      <c r="B44" s="63" t="s">
        <v>82</v>
      </c>
      <c r="C44" s="75"/>
      <c r="D44" s="70">
        <v>25.5</v>
      </c>
      <c r="E44" s="71">
        <f t="shared" si="19"/>
        <v>21.074380165289256</v>
      </c>
      <c r="F44" s="71">
        <f t="shared" si="11"/>
        <v>21.074380165289256</v>
      </c>
      <c r="G44" s="72">
        <f t="shared" si="18"/>
        <v>0</v>
      </c>
      <c r="H44" s="73"/>
      <c r="I44" s="49"/>
      <c r="J44" s="78" t="s">
        <v>87</v>
      </c>
      <c r="K44" s="80"/>
      <c r="L44" s="70">
        <v>5.9</v>
      </c>
      <c r="M44" s="71">
        <f>L44/1.21</f>
        <v>4.8760330578512399</v>
      </c>
      <c r="N44" s="71">
        <f>M44-(M44*$E$9)</f>
        <v>4.8760330578512399</v>
      </c>
      <c r="O44" s="72">
        <f t="shared" si="20"/>
        <v>0</v>
      </c>
      <c r="P44" s="204"/>
      <c r="Q44" s="77"/>
      <c r="R44" s="78" t="s">
        <v>100</v>
      </c>
      <c r="S44" s="69"/>
      <c r="T44" s="70">
        <v>3.9</v>
      </c>
      <c r="U44" s="71">
        <f t="shared" si="17"/>
        <v>3.2231404958677685</v>
      </c>
      <c r="V44" s="71">
        <f>U44-(U44*$E$9)</f>
        <v>3.2231404958677685</v>
      </c>
      <c r="W44" s="72">
        <f>S44*V44</f>
        <v>0</v>
      </c>
      <c r="X44" s="76"/>
    </row>
    <row r="45" spans="2:24" ht="18" x14ac:dyDescent="0.35">
      <c r="B45" s="63" t="s">
        <v>83</v>
      </c>
      <c r="C45" s="75"/>
      <c r="D45" s="70">
        <v>22</v>
      </c>
      <c r="E45" s="71">
        <f t="shared" si="19"/>
        <v>18.181818181818183</v>
      </c>
      <c r="F45" s="71">
        <f t="shared" si="11"/>
        <v>18.181818181818183</v>
      </c>
      <c r="G45" s="72">
        <f t="shared" si="18"/>
        <v>0</v>
      </c>
      <c r="H45" s="73"/>
      <c r="I45" s="49"/>
      <c r="J45" s="78" t="s">
        <v>113</v>
      </c>
      <c r="K45" s="80"/>
      <c r="L45" s="70">
        <v>5.9</v>
      </c>
      <c r="M45" s="71">
        <f>L45/1.21</f>
        <v>4.8760330578512399</v>
      </c>
      <c r="N45" s="71">
        <f>M45-(M45*$E$9)</f>
        <v>4.8760330578512399</v>
      </c>
      <c r="O45" s="72">
        <f t="shared" si="20"/>
        <v>0</v>
      </c>
      <c r="P45" s="204"/>
      <c r="Q45" s="77"/>
      <c r="R45" s="78" t="s">
        <v>101</v>
      </c>
      <c r="S45" s="69"/>
      <c r="T45" s="70">
        <v>3.9</v>
      </c>
      <c r="U45" s="71">
        <f t="shared" si="17"/>
        <v>3.2231404958677685</v>
      </c>
      <c r="V45" s="71">
        <f>U45-(U45*$E$9)</f>
        <v>3.2231404958677685</v>
      </c>
      <c r="W45" s="72">
        <f>S45*V45</f>
        <v>0</v>
      </c>
      <c r="X45" s="81"/>
    </row>
    <row r="46" spans="2:24" ht="18" x14ac:dyDescent="0.35">
      <c r="B46" s="63" t="s">
        <v>84</v>
      </c>
      <c r="C46" s="75"/>
      <c r="D46" s="70">
        <v>15</v>
      </c>
      <c r="E46" s="71">
        <f t="shared" si="19"/>
        <v>12.396694214876034</v>
      </c>
      <c r="F46" s="71">
        <f t="shared" si="11"/>
        <v>12.396694214876034</v>
      </c>
      <c r="G46" s="72">
        <f t="shared" si="18"/>
        <v>0</v>
      </c>
      <c r="H46" s="73"/>
      <c r="I46" s="49"/>
      <c r="Q46" s="77"/>
      <c r="R46" s="78" t="s">
        <v>102</v>
      </c>
      <c r="S46" s="69"/>
      <c r="T46" s="70">
        <v>3.9</v>
      </c>
      <c r="U46" s="71">
        <f>T46/1.21</f>
        <v>3.2231404958677685</v>
      </c>
      <c r="V46" s="71">
        <f>U46-(U46*$E$9)</f>
        <v>3.2231404958677685</v>
      </c>
      <c r="W46" s="72">
        <f>S46*V46</f>
        <v>0</v>
      </c>
      <c r="X46" s="204"/>
    </row>
    <row r="47" spans="2:24" ht="18" x14ac:dyDescent="0.35">
      <c r="B47" s="62" t="s">
        <v>76</v>
      </c>
      <c r="C47" s="69"/>
      <c r="D47" s="70">
        <v>22</v>
      </c>
      <c r="E47" s="71">
        <f t="shared" si="19"/>
        <v>18.181818181818183</v>
      </c>
      <c r="F47" s="71">
        <f t="shared" si="11"/>
        <v>18.181818181818183</v>
      </c>
      <c r="G47" s="72">
        <f t="shared" si="18"/>
        <v>0</v>
      </c>
      <c r="H47" s="73"/>
      <c r="I47" s="49"/>
      <c r="J47" s="79"/>
      <c r="K47" s="205"/>
      <c r="L47" s="202"/>
      <c r="M47" s="203"/>
      <c r="N47" s="203"/>
      <c r="O47" s="82"/>
      <c r="P47" s="204"/>
      <c r="Q47" s="49"/>
      <c r="R47" s="78" t="s">
        <v>108</v>
      </c>
      <c r="S47" s="69"/>
      <c r="T47" s="70">
        <v>3.9</v>
      </c>
      <c r="U47" s="71">
        <f>T47/1.21</f>
        <v>3.2231404958677685</v>
      </c>
      <c r="V47" s="71">
        <f>U47-(U47*$E$9)</f>
        <v>3.2231404958677685</v>
      </c>
      <c r="W47" s="72">
        <f>S47*V47</f>
        <v>0</v>
      </c>
      <c r="X47" s="204"/>
    </row>
    <row r="48" spans="2:24" ht="18" x14ac:dyDescent="0.35">
      <c r="B48" s="62" t="s">
        <v>79</v>
      </c>
      <c r="C48" s="69"/>
      <c r="D48" s="70">
        <v>15</v>
      </c>
      <c r="E48" s="71">
        <f t="shared" si="19"/>
        <v>12.396694214876034</v>
      </c>
      <c r="F48" s="71">
        <f t="shared" si="11"/>
        <v>12.396694214876034</v>
      </c>
      <c r="G48" s="72">
        <f t="shared" si="18"/>
        <v>0</v>
      </c>
      <c r="H48" s="73"/>
      <c r="I48" s="49"/>
      <c r="J48" s="260"/>
      <c r="K48" s="261"/>
      <c r="L48" s="262"/>
      <c r="M48" s="263"/>
      <c r="N48" s="263"/>
      <c r="O48" s="264"/>
      <c r="P48" s="265"/>
      <c r="Q48" s="49"/>
      <c r="R48" s="78" t="s">
        <v>89</v>
      </c>
      <c r="S48" s="69"/>
      <c r="T48" s="70">
        <v>3.9</v>
      </c>
      <c r="U48" s="71">
        <f>T48/1.21</f>
        <v>3.2231404958677685</v>
      </c>
      <c r="V48" s="71">
        <f>U48-(U48*$E$9)</f>
        <v>3.2231404958677685</v>
      </c>
      <c r="W48" s="72">
        <f>S48*V48</f>
        <v>0</v>
      </c>
      <c r="X48" s="204"/>
    </row>
    <row r="49" spans="2:24" ht="24" x14ac:dyDescent="0.5">
      <c r="B49" s="62" t="s">
        <v>77</v>
      </c>
      <c r="C49" s="69"/>
      <c r="D49" s="70">
        <v>17</v>
      </c>
      <c r="E49" s="71">
        <f t="shared" si="19"/>
        <v>14.049586776859504</v>
      </c>
      <c r="F49" s="71">
        <f t="shared" si="11"/>
        <v>14.049586776859504</v>
      </c>
      <c r="G49" s="72">
        <f t="shared" si="18"/>
        <v>0</v>
      </c>
      <c r="H49" s="73"/>
      <c r="I49" s="49"/>
      <c r="J49" s="272" t="s">
        <v>34</v>
      </c>
      <c r="K49" s="272"/>
      <c r="L49" s="272"/>
      <c r="M49" s="272"/>
      <c r="N49" s="272"/>
      <c r="O49" s="272"/>
      <c r="P49" s="272"/>
      <c r="Q49" s="49"/>
      <c r="R49" s="78" t="s">
        <v>93</v>
      </c>
      <c r="S49" s="69"/>
      <c r="T49" s="70">
        <v>3.9</v>
      </c>
      <c r="U49" s="71">
        <f>T49/1.21</f>
        <v>3.2231404958677685</v>
      </c>
      <c r="V49" s="71">
        <f>U49-(U49*$E$9)</f>
        <v>3.2231404958677685</v>
      </c>
      <c r="W49" s="72">
        <f>S49*V49</f>
        <v>0</v>
      </c>
      <c r="X49" s="204"/>
    </row>
    <row r="50" spans="2:24" ht="18" x14ac:dyDescent="0.35">
      <c r="B50" s="62" t="s">
        <v>72</v>
      </c>
      <c r="C50" s="69"/>
      <c r="D50" s="70">
        <v>22</v>
      </c>
      <c r="E50" s="71">
        <f t="shared" si="19"/>
        <v>18.181818181818183</v>
      </c>
      <c r="F50" s="71">
        <f t="shared" si="11"/>
        <v>18.181818181818183</v>
      </c>
      <c r="G50" s="72">
        <f t="shared" si="18"/>
        <v>0</v>
      </c>
      <c r="H50" s="73"/>
      <c r="I50" s="49"/>
      <c r="J50" s="266" t="s">
        <v>7</v>
      </c>
      <c r="K50" s="267"/>
      <c r="L50" s="268">
        <v>10</v>
      </c>
      <c r="M50" s="269">
        <f>L50/1.21</f>
        <v>8.2644628099173563</v>
      </c>
      <c r="N50" s="269">
        <f>M50-(M50*$E$9)</f>
        <v>8.2644628099173563</v>
      </c>
      <c r="O50" s="270">
        <f>K50*N50</f>
        <v>0</v>
      </c>
      <c r="P50" s="271"/>
      <c r="Q50" s="49"/>
      <c r="R50" s="78" t="s">
        <v>73</v>
      </c>
      <c r="S50" s="69"/>
      <c r="T50" s="70">
        <v>3.9</v>
      </c>
      <c r="U50" s="71">
        <f>T50/1.21</f>
        <v>3.2231404958677685</v>
      </c>
      <c r="V50" s="71">
        <f>U50-(U50*$E$9)</f>
        <v>3.2231404958677685</v>
      </c>
      <c r="W50" s="72">
        <f>S50*V50</f>
        <v>0</v>
      </c>
      <c r="X50" s="204"/>
    </row>
    <row r="51" spans="2:24" ht="18" x14ac:dyDescent="0.35">
      <c r="B51" s="62" t="s">
        <v>135</v>
      </c>
      <c r="C51" s="69"/>
      <c r="D51" s="70">
        <v>19.5</v>
      </c>
      <c r="E51" s="71">
        <f t="shared" si="19"/>
        <v>16.115702479338843</v>
      </c>
      <c r="F51" s="71">
        <f t="shared" si="11"/>
        <v>16.115702479338843</v>
      </c>
      <c r="G51" s="72">
        <f t="shared" si="18"/>
        <v>0</v>
      </c>
      <c r="H51" s="74"/>
      <c r="I51" s="49"/>
      <c r="J51" s="84" t="s">
        <v>9</v>
      </c>
      <c r="K51" s="69"/>
      <c r="L51" s="70">
        <v>15</v>
      </c>
      <c r="M51" s="71">
        <f>L51/1.21</f>
        <v>12.396694214876034</v>
      </c>
      <c r="N51" s="71">
        <f>M51-(M51*$E$9)</f>
        <v>12.396694214876034</v>
      </c>
      <c r="O51" s="72"/>
      <c r="P51" s="74"/>
      <c r="Q51" s="49"/>
    </row>
    <row r="52" spans="2:24" ht="18" x14ac:dyDescent="0.35">
      <c r="B52" s="62"/>
      <c r="C52" s="69"/>
      <c r="D52" s="70"/>
      <c r="E52" s="71"/>
      <c r="F52" s="71"/>
      <c r="G52" s="72">
        <f t="shared" si="18"/>
        <v>0</v>
      </c>
      <c r="H52" s="73"/>
      <c r="I52" s="49"/>
      <c r="J52" s="84" t="s">
        <v>10</v>
      </c>
      <c r="K52" s="69"/>
      <c r="L52" s="70">
        <v>15</v>
      </c>
      <c r="M52" s="71">
        <f>L52/1.21</f>
        <v>12.396694214876034</v>
      </c>
      <c r="N52" s="71">
        <f>M52-(M52*$E$9)</f>
        <v>12.396694214876034</v>
      </c>
      <c r="O52" s="72">
        <f>K52*N52</f>
        <v>0</v>
      </c>
      <c r="P52" s="74"/>
      <c r="Q52" s="49"/>
      <c r="R52" s="49"/>
      <c r="S52" s="49"/>
      <c r="T52" s="49"/>
      <c r="U52" s="49"/>
      <c r="V52" s="49"/>
      <c r="W52" s="49"/>
      <c r="X52" s="49"/>
    </row>
    <row r="53" spans="2:24" ht="21.6" x14ac:dyDescent="0.45">
      <c r="B53" s="249" t="s">
        <v>81</v>
      </c>
      <c r="C53" s="249"/>
      <c r="D53" s="249"/>
      <c r="E53" s="249"/>
      <c r="F53" s="249"/>
      <c r="G53" s="249"/>
      <c r="H53" s="249"/>
      <c r="I53" s="49"/>
      <c r="J53" s="83" t="s">
        <v>13</v>
      </c>
      <c r="K53" s="69"/>
      <c r="L53" s="70">
        <v>15</v>
      </c>
      <c r="M53" s="71">
        <f>L53/1.21</f>
        <v>12.396694214876034</v>
      </c>
      <c r="N53" s="71">
        <f>M53-(M53*$E$9)</f>
        <v>12.396694214876034</v>
      </c>
      <c r="O53" s="72">
        <f>K53*N53</f>
        <v>0</v>
      </c>
      <c r="P53" s="74"/>
      <c r="Q53" s="49"/>
      <c r="R53" s="49"/>
      <c r="S53" s="49"/>
      <c r="T53" s="49"/>
      <c r="U53" s="49"/>
      <c r="V53" s="49"/>
      <c r="W53" s="49"/>
      <c r="X53" s="49"/>
    </row>
    <row r="54" spans="2:24" ht="18" x14ac:dyDescent="0.35">
      <c r="B54" s="62" t="s">
        <v>58</v>
      </c>
      <c r="C54" s="69"/>
      <c r="D54" s="70">
        <v>15</v>
      </c>
      <c r="E54" s="71">
        <f t="shared" ref="E54:E59" si="21">D54/1.21</f>
        <v>12.396694214876034</v>
      </c>
      <c r="F54" s="71">
        <f t="shared" ref="F54:F59" si="22">E54-(E54*$E$9)</f>
        <v>12.396694214876034</v>
      </c>
      <c r="G54" s="72">
        <f t="shared" ref="G54:G59" si="23">C54*F54</f>
        <v>0</v>
      </c>
      <c r="H54" s="73"/>
      <c r="I54" s="49"/>
      <c r="J54" s="83" t="s">
        <v>40</v>
      </c>
      <c r="K54" s="69"/>
      <c r="L54" s="70">
        <v>15</v>
      </c>
      <c r="M54" s="71">
        <f>L54/1.21</f>
        <v>12.396694214876034</v>
      </c>
      <c r="N54" s="71">
        <f>M54-(M54*$E$9)</f>
        <v>12.396694214876034</v>
      </c>
      <c r="O54" s="72">
        <f>K54*N54</f>
        <v>0</v>
      </c>
      <c r="P54" s="74"/>
      <c r="Q54" s="49"/>
      <c r="R54" s="49"/>
      <c r="S54" s="49"/>
      <c r="T54" s="49"/>
      <c r="U54" s="49"/>
      <c r="V54" s="49"/>
      <c r="W54" s="49"/>
      <c r="X54" s="49"/>
    </row>
    <row r="55" spans="2:24" ht="18" x14ac:dyDescent="0.35">
      <c r="B55" s="62" t="s">
        <v>59</v>
      </c>
      <c r="C55" s="69"/>
      <c r="D55" s="70">
        <v>15</v>
      </c>
      <c r="E55" s="71">
        <f t="shared" si="21"/>
        <v>12.396694214876034</v>
      </c>
      <c r="F55" s="71">
        <f t="shared" si="22"/>
        <v>12.396694214876034</v>
      </c>
      <c r="G55" s="72">
        <f t="shared" si="23"/>
        <v>0</v>
      </c>
      <c r="H55" s="74"/>
      <c r="I55" s="49"/>
      <c r="Q55" s="49"/>
      <c r="R55" s="49"/>
      <c r="S55" s="49"/>
      <c r="T55" s="49"/>
      <c r="U55" s="49"/>
      <c r="V55" s="49"/>
      <c r="W55" s="49"/>
      <c r="X55" s="49"/>
    </row>
    <row r="56" spans="2:24" ht="18" x14ac:dyDescent="0.35">
      <c r="B56" s="62" t="s">
        <v>60</v>
      </c>
      <c r="C56" s="69"/>
      <c r="D56" s="70">
        <v>15</v>
      </c>
      <c r="E56" s="71">
        <f t="shared" si="21"/>
        <v>12.396694214876034</v>
      </c>
      <c r="F56" s="71">
        <f t="shared" si="22"/>
        <v>12.396694214876034</v>
      </c>
      <c r="G56" s="72">
        <f t="shared" si="23"/>
        <v>0</v>
      </c>
      <c r="H56" s="74"/>
      <c r="I56" s="49"/>
      <c r="Q56" s="49"/>
      <c r="R56" s="49"/>
      <c r="S56" s="49"/>
      <c r="T56" s="49"/>
      <c r="U56" s="49"/>
      <c r="V56" s="49"/>
      <c r="W56" s="49"/>
      <c r="X56" s="49"/>
    </row>
    <row r="57" spans="2:24" ht="18" x14ac:dyDescent="0.35">
      <c r="B57" s="62" t="s">
        <v>61</v>
      </c>
      <c r="C57" s="69"/>
      <c r="D57" s="70">
        <v>15</v>
      </c>
      <c r="E57" s="71">
        <f t="shared" si="21"/>
        <v>12.396694214876034</v>
      </c>
      <c r="F57" s="71">
        <f t="shared" si="22"/>
        <v>12.396694214876034</v>
      </c>
      <c r="G57" s="72">
        <f t="shared" si="23"/>
        <v>0</v>
      </c>
      <c r="H57" s="73"/>
      <c r="I57" s="49"/>
      <c r="Q57" s="49"/>
      <c r="R57" s="49"/>
      <c r="S57" s="49"/>
      <c r="T57" s="49"/>
      <c r="U57" s="49"/>
      <c r="V57" s="49"/>
      <c r="W57" s="49"/>
      <c r="X57" s="49"/>
    </row>
    <row r="58" spans="2:24" ht="18" x14ac:dyDescent="0.35">
      <c r="B58" s="62" t="s">
        <v>62</v>
      </c>
      <c r="C58" s="69"/>
      <c r="D58" s="70">
        <v>15</v>
      </c>
      <c r="E58" s="71">
        <f t="shared" si="21"/>
        <v>12.396694214876034</v>
      </c>
      <c r="F58" s="71">
        <f t="shared" si="22"/>
        <v>12.396694214876034</v>
      </c>
      <c r="G58" s="72">
        <f t="shared" si="23"/>
        <v>0</v>
      </c>
      <c r="H58" s="73"/>
      <c r="I58" s="49"/>
      <c r="Q58" s="49"/>
      <c r="R58" s="49"/>
      <c r="S58" s="49"/>
      <c r="T58" s="49"/>
      <c r="U58" s="49"/>
      <c r="V58" s="49"/>
      <c r="W58" s="49"/>
      <c r="X58" s="49"/>
    </row>
    <row r="59" spans="2:24" ht="18" x14ac:dyDescent="0.35">
      <c r="B59" s="62" t="s">
        <v>63</v>
      </c>
      <c r="C59" s="69"/>
      <c r="D59" s="70">
        <v>15</v>
      </c>
      <c r="E59" s="71">
        <f t="shared" si="21"/>
        <v>12.396694214876034</v>
      </c>
      <c r="F59" s="71">
        <f t="shared" si="22"/>
        <v>12.396694214876034</v>
      </c>
      <c r="G59" s="72">
        <f t="shared" si="23"/>
        <v>0</v>
      </c>
      <c r="H59" s="76"/>
      <c r="I59" s="49"/>
      <c r="J59" s="129"/>
      <c r="K59" s="123"/>
      <c r="L59" s="130"/>
      <c r="M59" s="124"/>
      <c r="N59" s="124"/>
      <c r="O59" s="125">
        <f>K59*N59</f>
        <v>0</v>
      </c>
      <c r="P59" s="131"/>
      <c r="Q59" s="49"/>
      <c r="R59" s="49"/>
      <c r="S59" s="49"/>
      <c r="T59" s="49"/>
      <c r="U59" s="49"/>
      <c r="V59" s="49"/>
      <c r="W59" s="49"/>
      <c r="X59" s="49"/>
    </row>
    <row r="60" spans="2:24" ht="18" x14ac:dyDescent="0.35">
      <c r="B60" s="192"/>
      <c r="C60" s="193"/>
      <c r="D60" s="194"/>
      <c r="E60" s="195"/>
      <c r="F60" s="195"/>
      <c r="G60" s="196"/>
      <c r="H60" s="197"/>
      <c r="I60" s="49"/>
      <c r="J60" s="129"/>
      <c r="K60" s="123"/>
      <c r="L60" s="130"/>
      <c r="M60" s="124"/>
      <c r="N60" s="124"/>
      <c r="O60" s="125">
        <f>K60*N60</f>
        <v>0</v>
      </c>
      <c r="P60" s="131"/>
      <c r="Q60" s="49"/>
      <c r="R60" s="49"/>
      <c r="S60" s="49"/>
      <c r="T60" s="49"/>
      <c r="U60" s="49"/>
      <c r="V60" s="49"/>
      <c r="W60" s="49"/>
      <c r="X60" s="49"/>
    </row>
    <row r="61" spans="2:24" ht="15.6" x14ac:dyDescent="0.3">
      <c r="B61" s="106"/>
      <c r="C61" s="198"/>
      <c r="D61" s="16"/>
      <c r="E61" s="132"/>
      <c r="F61" s="132"/>
      <c r="G61" s="199"/>
      <c r="H61" s="133"/>
      <c r="I61" s="49"/>
      <c r="J61" s="134"/>
      <c r="K61" s="135"/>
      <c r="L61" s="130"/>
      <c r="M61" s="124"/>
      <c r="N61" s="124"/>
      <c r="O61" s="125"/>
      <c r="P61" s="131"/>
      <c r="Q61" s="49"/>
      <c r="R61" s="49"/>
      <c r="S61" s="49"/>
      <c r="T61" s="49"/>
      <c r="U61" s="49"/>
      <c r="V61" s="49"/>
      <c r="W61" s="49"/>
      <c r="X61" s="49"/>
    </row>
    <row r="62" spans="2:24" ht="19.8" customHeight="1" x14ac:dyDescent="0.3">
      <c r="B62" s="118"/>
      <c r="C62" s="118"/>
      <c r="D62" s="17"/>
      <c r="E62" s="127"/>
      <c r="F62" s="127"/>
      <c r="G62" s="136">
        <f>SUM(G21,G23:G25,G26:G29,G31:G52,G54:G59)</f>
        <v>0</v>
      </c>
      <c r="H62" s="133"/>
      <c r="I62" s="49"/>
      <c r="J62" s="137"/>
      <c r="K62" s="135"/>
      <c r="L62" s="130"/>
      <c r="M62" s="124"/>
      <c r="N62" s="124"/>
      <c r="O62" s="136">
        <f>SUM(O18:O22,O24:O47,O50:O60)</f>
        <v>0</v>
      </c>
      <c r="P62" s="131"/>
      <c r="Q62" s="49"/>
      <c r="R62" s="49"/>
      <c r="S62" s="49"/>
      <c r="T62" s="49"/>
      <c r="U62" s="49"/>
      <c r="V62" s="49"/>
      <c r="W62" s="51">
        <f>SUM(W18:W24,W26:W33)</f>
        <v>0</v>
      </c>
      <c r="X62" s="49"/>
    </row>
    <row r="63" spans="2:24" ht="30.6" customHeight="1" x14ac:dyDescent="0.3">
      <c r="B63" s="118"/>
      <c r="C63" s="118"/>
      <c r="D63" s="17"/>
      <c r="E63" s="127"/>
      <c r="F63" s="200"/>
      <c r="G63" s="179"/>
      <c r="H63" s="133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</row>
    <row r="64" spans="2:24" ht="43.8" customHeight="1" x14ac:dyDescent="0.3">
      <c r="B64" s="106"/>
      <c r="C64" s="106"/>
      <c r="D64" s="16"/>
      <c r="E64" s="132"/>
      <c r="F64" s="132"/>
      <c r="G64" s="179"/>
      <c r="H64" s="120"/>
      <c r="I64" s="49"/>
      <c r="J64" s="180"/>
      <c r="K64" s="180"/>
      <c r="L64" s="180"/>
      <c r="M64" s="180"/>
      <c r="N64" s="180"/>
      <c r="O64" s="180"/>
      <c r="P64" s="180"/>
      <c r="Q64" s="49"/>
      <c r="R64" s="49"/>
      <c r="S64" s="49"/>
      <c r="T64" s="49"/>
      <c r="U64" s="49"/>
      <c r="V64" s="49"/>
      <c r="W64" s="49"/>
      <c r="X64" s="49"/>
    </row>
    <row r="65" spans="2:24" ht="40.200000000000003" customHeight="1" x14ac:dyDescent="0.3">
      <c r="B65" s="101" t="s">
        <v>37</v>
      </c>
      <c r="C65" s="101" t="s">
        <v>38</v>
      </c>
      <c r="D65" s="101" t="s">
        <v>56</v>
      </c>
      <c r="E65" s="101" t="s">
        <v>115</v>
      </c>
      <c r="F65" s="102" t="s">
        <v>116</v>
      </c>
      <c r="G65" s="101" t="s">
        <v>92</v>
      </c>
      <c r="H65" s="101"/>
      <c r="I65" s="103"/>
      <c r="J65" s="104" t="s">
        <v>37</v>
      </c>
      <c r="K65" s="104" t="s">
        <v>38</v>
      </c>
      <c r="L65" s="104" t="s">
        <v>56</v>
      </c>
      <c r="M65" s="104" t="s">
        <v>115</v>
      </c>
      <c r="N65" s="105" t="s">
        <v>116</v>
      </c>
      <c r="O65" s="104" t="s">
        <v>92</v>
      </c>
      <c r="P65" s="104"/>
      <c r="Q65" s="49"/>
      <c r="R65" s="49"/>
      <c r="S65" s="49"/>
      <c r="T65" s="49"/>
      <c r="U65" s="49"/>
      <c r="V65" s="49"/>
      <c r="W65" s="49"/>
      <c r="X65" s="49"/>
    </row>
    <row r="66" spans="2:24" ht="24" x14ac:dyDescent="0.5">
      <c r="B66" s="255" t="s">
        <v>35</v>
      </c>
      <c r="C66" s="255"/>
      <c r="D66" s="255"/>
      <c r="E66" s="255"/>
      <c r="F66" s="255"/>
      <c r="G66" s="255"/>
      <c r="H66" s="255"/>
      <c r="I66" s="100"/>
      <c r="J66" s="256" t="s">
        <v>36</v>
      </c>
      <c r="K66" s="256"/>
      <c r="L66" s="256"/>
      <c r="M66" s="256"/>
      <c r="N66" s="256"/>
      <c r="O66" s="256"/>
      <c r="P66" s="256"/>
      <c r="Q66" s="49"/>
      <c r="R66" s="49"/>
      <c r="S66" s="49"/>
      <c r="T66" s="49"/>
      <c r="U66" s="49"/>
      <c r="V66" s="49"/>
      <c r="W66" s="49"/>
      <c r="X66" s="49"/>
    </row>
    <row r="67" spans="2:24" ht="18" x14ac:dyDescent="0.35">
      <c r="B67" s="85" t="s">
        <v>14</v>
      </c>
      <c r="C67" s="86"/>
      <c r="D67" s="87">
        <v>1.5</v>
      </c>
      <c r="E67" s="88">
        <f t="shared" ref="E67:E71" si="24">D67/1.21</f>
        <v>1.2396694214876034</v>
      </c>
      <c r="F67" s="88">
        <f t="shared" ref="F67:F87" si="25">E67-(E67*$A$10)</f>
        <v>1.2396694214876034</v>
      </c>
      <c r="G67" s="89">
        <f t="shared" ref="G67:G71" si="26">C67*F67</f>
        <v>0</v>
      </c>
      <c r="H67" s="90"/>
      <c r="I67" s="49"/>
      <c r="J67" s="83" t="s">
        <v>25</v>
      </c>
      <c r="K67" s="80"/>
      <c r="L67" s="70">
        <v>4.5</v>
      </c>
      <c r="M67" s="71">
        <f>L67/1.21</f>
        <v>3.71900826446281</v>
      </c>
      <c r="N67" s="71">
        <f t="shared" ref="N67:N85" si="27">M67-(M67*$A$10)</f>
        <v>3.71900826446281</v>
      </c>
      <c r="O67" s="72">
        <f>K67*N67</f>
        <v>0</v>
      </c>
      <c r="P67" s="73"/>
      <c r="Q67" s="49"/>
      <c r="R67" s="49"/>
      <c r="S67" s="49"/>
      <c r="T67" s="49"/>
      <c r="U67" s="49"/>
      <c r="V67" s="49"/>
      <c r="W67" s="49"/>
      <c r="X67" s="49"/>
    </row>
    <row r="68" spans="2:24" ht="18" x14ac:dyDescent="0.35">
      <c r="B68" s="85" t="s">
        <v>6</v>
      </c>
      <c r="C68" s="86"/>
      <c r="D68" s="87">
        <v>1.5</v>
      </c>
      <c r="E68" s="88">
        <f t="shared" si="24"/>
        <v>1.2396694214876034</v>
      </c>
      <c r="F68" s="88">
        <f t="shared" si="25"/>
        <v>1.2396694214876034</v>
      </c>
      <c r="G68" s="89">
        <f t="shared" si="26"/>
        <v>0</v>
      </c>
      <c r="H68" s="90"/>
      <c r="I68" s="49"/>
      <c r="J68" s="83" t="s">
        <v>31</v>
      </c>
      <c r="K68" s="80"/>
      <c r="L68" s="70">
        <v>4.5</v>
      </c>
      <c r="M68" s="71">
        <f t="shared" ref="M68:M78" si="28">L68/1.21</f>
        <v>3.71900826446281</v>
      </c>
      <c r="N68" s="71">
        <f t="shared" si="27"/>
        <v>3.71900826446281</v>
      </c>
      <c r="O68" s="72">
        <f t="shared" ref="O68:O78" si="29">K68*N68</f>
        <v>0</v>
      </c>
      <c r="P68" s="73"/>
      <c r="Q68" s="49"/>
      <c r="R68" s="49"/>
      <c r="S68" s="49"/>
      <c r="T68" s="49"/>
      <c r="U68" s="49"/>
      <c r="V68" s="49"/>
      <c r="W68" s="49"/>
      <c r="X68" s="49"/>
    </row>
    <row r="69" spans="2:24" ht="18" x14ac:dyDescent="0.35">
      <c r="B69" s="85" t="s">
        <v>3</v>
      </c>
      <c r="C69" s="86"/>
      <c r="D69" s="87">
        <v>1.5</v>
      </c>
      <c r="E69" s="88">
        <f t="shared" si="24"/>
        <v>1.2396694214876034</v>
      </c>
      <c r="F69" s="88">
        <f t="shared" si="25"/>
        <v>1.2396694214876034</v>
      </c>
      <c r="G69" s="89">
        <f t="shared" si="26"/>
        <v>0</v>
      </c>
      <c r="H69" s="90"/>
      <c r="I69" s="49"/>
      <c r="J69" s="83" t="s">
        <v>24</v>
      </c>
      <c r="K69" s="80"/>
      <c r="L69" s="70">
        <v>4.5</v>
      </c>
      <c r="M69" s="71">
        <f t="shared" si="28"/>
        <v>3.71900826446281</v>
      </c>
      <c r="N69" s="71">
        <f t="shared" si="27"/>
        <v>3.71900826446281</v>
      </c>
      <c r="O69" s="72">
        <f t="shared" si="29"/>
        <v>0</v>
      </c>
      <c r="P69" s="73"/>
      <c r="Q69" s="49"/>
      <c r="R69" s="49"/>
      <c r="S69" s="49"/>
      <c r="T69" s="49"/>
      <c r="U69" s="49"/>
      <c r="V69" s="49"/>
      <c r="W69" s="49"/>
      <c r="X69" s="49"/>
    </row>
    <row r="70" spans="2:24" ht="18" x14ac:dyDescent="0.35">
      <c r="B70" s="85" t="s">
        <v>15</v>
      </c>
      <c r="C70" s="86"/>
      <c r="D70" s="87">
        <v>1.5</v>
      </c>
      <c r="E70" s="88">
        <f t="shared" si="24"/>
        <v>1.2396694214876034</v>
      </c>
      <c r="F70" s="88">
        <f t="shared" si="25"/>
        <v>1.2396694214876034</v>
      </c>
      <c r="G70" s="89">
        <f t="shared" si="26"/>
        <v>0</v>
      </c>
      <c r="H70" s="91"/>
      <c r="I70" s="49"/>
      <c r="J70" s="83" t="s">
        <v>23</v>
      </c>
      <c r="K70" s="80"/>
      <c r="L70" s="70">
        <v>4.5</v>
      </c>
      <c r="M70" s="71">
        <f t="shared" si="28"/>
        <v>3.71900826446281</v>
      </c>
      <c r="N70" s="71">
        <f t="shared" si="27"/>
        <v>3.71900826446281</v>
      </c>
      <c r="O70" s="72">
        <f t="shared" si="29"/>
        <v>0</v>
      </c>
      <c r="P70" s="73"/>
      <c r="Q70" s="49"/>
      <c r="R70" s="49"/>
      <c r="S70" s="49"/>
      <c r="T70" s="49"/>
      <c r="U70" s="49"/>
      <c r="V70" s="49"/>
      <c r="W70" s="49"/>
      <c r="X70" s="49"/>
    </row>
    <row r="71" spans="2:24" ht="18" x14ac:dyDescent="0.35">
      <c r="B71" s="85" t="s">
        <v>16</v>
      </c>
      <c r="C71" s="86"/>
      <c r="D71" s="87">
        <v>1.5</v>
      </c>
      <c r="E71" s="88">
        <f t="shared" si="24"/>
        <v>1.2396694214876034</v>
      </c>
      <c r="F71" s="88">
        <f t="shared" si="25"/>
        <v>1.2396694214876034</v>
      </c>
      <c r="G71" s="89">
        <f t="shared" si="26"/>
        <v>0</v>
      </c>
      <c r="H71" s="90"/>
      <c r="I71" s="49"/>
      <c r="J71" s="83" t="s">
        <v>22</v>
      </c>
      <c r="K71" s="80"/>
      <c r="L71" s="70">
        <v>5</v>
      </c>
      <c r="M71" s="71">
        <f t="shared" si="28"/>
        <v>4.1322314049586781</v>
      </c>
      <c r="N71" s="71">
        <f t="shared" si="27"/>
        <v>4.1322314049586781</v>
      </c>
      <c r="O71" s="72">
        <f t="shared" si="29"/>
        <v>0</v>
      </c>
      <c r="P71" s="73"/>
      <c r="Q71" s="49"/>
      <c r="R71" s="49"/>
      <c r="S71" s="49"/>
      <c r="T71" s="49"/>
      <c r="U71" s="49"/>
      <c r="V71" s="49"/>
      <c r="W71" s="49"/>
      <c r="X71" s="49"/>
    </row>
    <row r="72" spans="2:24" ht="18" x14ac:dyDescent="0.35">
      <c r="B72" s="85" t="s">
        <v>17</v>
      </c>
      <c r="C72" s="86"/>
      <c r="D72" s="87">
        <v>1.5</v>
      </c>
      <c r="E72" s="88">
        <f>D72/1.21</f>
        <v>1.2396694214876034</v>
      </c>
      <c r="F72" s="88">
        <f t="shared" si="25"/>
        <v>1.2396694214876034</v>
      </c>
      <c r="G72" s="89">
        <f>C72*F72</f>
        <v>0</v>
      </c>
      <c r="H72" s="92"/>
      <c r="I72" s="49"/>
      <c r="J72" s="83" t="s">
        <v>10</v>
      </c>
      <c r="K72" s="80"/>
      <c r="L72" s="70">
        <v>5</v>
      </c>
      <c r="M72" s="71">
        <f t="shared" si="28"/>
        <v>4.1322314049586781</v>
      </c>
      <c r="N72" s="71">
        <f t="shared" si="27"/>
        <v>4.1322314049586781</v>
      </c>
      <c r="O72" s="72">
        <f t="shared" si="29"/>
        <v>0</v>
      </c>
      <c r="P72" s="73"/>
      <c r="Q72" s="49"/>
      <c r="R72" s="49"/>
      <c r="S72" s="49"/>
      <c r="T72" s="49"/>
      <c r="U72" s="49"/>
      <c r="V72" s="49"/>
      <c r="W72" s="49"/>
      <c r="X72" s="49"/>
    </row>
    <row r="73" spans="2:24" ht="18" x14ac:dyDescent="0.35">
      <c r="B73" s="98" t="s">
        <v>18</v>
      </c>
      <c r="C73" s="86"/>
      <c r="D73" s="87">
        <v>1.5</v>
      </c>
      <c r="E73" s="88">
        <f>D73/1.21</f>
        <v>1.2396694214876034</v>
      </c>
      <c r="F73" s="88">
        <f t="shared" si="25"/>
        <v>1.2396694214876034</v>
      </c>
      <c r="G73" s="89">
        <f>C73*F73</f>
        <v>0</v>
      </c>
      <c r="H73" s="91"/>
      <c r="I73" s="49"/>
      <c r="J73" s="83" t="s">
        <v>30</v>
      </c>
      <c r="K73" s="80"/>
      <c r="L73" s="70">
        <v>5</v>
      </c>
      <c r="M73" s="71">
        <f t="shared" si="28"/>
        <v>4.1322314049586781</v>
      </c>
      <c r="N73" s="71">
        <f t="shared" si="27"/>
        <v>4.1322314049586781</v>
      </c>
      <c r="O73" s="72">
        <f t="shared" si="29"/>
        <v>0</v>
      </c>
      <c r="P73" s="73"/>
      <c r="Q73" s="49"/>
      <c r="R73" s="49"/>
      <c r="S73" s="49"/>
      <c r="T73" s="49"/>
      <c r="U73" s="49"/>
      <c r="V73" s="49"/>
      <c r="W73" s="49"/>
      <c r="X73" s="49"/>
    </row>
    <row r="74" spans="2:24" ht="18" x14ac:dyDescent="0.35">
      <c r="B74" s="98" t="s">
        <v>19</v>
      </c>
      <c r="C74" s="86"/>
      <c r="D74" s="87">
        <v>1.5</v>
      </c>
      <c r="E74" s="88">
        <f t="shared" ref="E74:E77" si="30">D74/1.21</f>
        <v>1.2396694214876034</v>
      </c>
      <c r="F74" s="88">
        <f t="shared" si="25"/>
        <v>1.2396694214876034</v>
      </c>
      <c r="G74" s="89">
        <f t="shared" ref="G74:G77" si="31">C74*F74</f>
        <v>0</v>
      </c>
      <c r="H74" s="90"/>
      <c r="I74" s="49"/>
      <c r="J74" s="83" t="s">
        <v>13</v>
      </c>
      <c r="K74" s="80"/>
      <c r="L74" s="70">
        <v>5</v>
      </c>
      <c r="M74" s="71">
        <f t="shared" si="28"/>
        <v>4.1322314049586781</v>
      </c>
      <c r="N74" s="71">
        <f t="shared" si="27"/>
        <v>4.1322314049586781</v>
      </c>
      <c r="O74" s="72">
        <f t="shared" si="29"/>
        <v>0</v>
      </c>
      <c r="P74" s="73"/>
      <c r="Q74" s="49"/>
      <c r="R74" s="49"/>
      <c r="S74" s="49"/>
      <c r="T74" s="49"/>
      <c r="U74" s="49"/>
      <c r="V74" s="49"/>
      <c r="W74" s="49"/>
      <c r="X74" s="49"/>
    </row>
    <row r="75" spans="2:24" ht="18" x14ac:dyDescent="0.35">
      <c r="B75" s="98" t="s">
        <v>20</v>
      </c>
      <c r="C75" s="86"/>
      <c r="D75" s="87">
        <v>1.5</v>
      </c>
      <c r="E75" s="88">
        <f t="shared" si="30"/>
        <v>1.2396694214876034</v>
      </c>
      <c r="F75" s="88">
        <f t="shared" si="25"/>
        <v>1.2396694214876034</v>
      </c>
      <c r="G75" s="89">
        <f t="shared" si="31"/>
        <v>0</v>
      </c>
      <c r="H75" s="90"/>
      <c r="I75" s="49"/>
      <c r="J75" s="83" t="s">
        <v>4</v>
      </c>
      <c r="K75" s="80"/>
      <c r="L75" s="70">
        <v>5</v>
      </c>
      <c r="M75" s="71">
        <f t="shared" si="28"/>
        <v>4.1322314049586781</v>
      </c>
      <c r="N75" s="71">
        <f t="shared" si="27"/>
        <v>4.1322314049586781</v>
      </c>
      <c r="O75" s="72">
        <f t="shared" si="29"/>
        <v>0</v>
      </c>
      <c r="P75" s="73"/>
      <c r="Q75" s="49"/>
      <c r="R75" s="49"/>
      <c r="S75" s="49"/>
      <c r="T75" s="49"/>
      <c r="U75" s="49"/>
      <c r="V75" s="49"/>
      <c r="W75" s="49"/>
      <c r="X75" s="49"/>
    </row>
    <row r="76" spans="2:24" ht="18" x14ac:dyDescent="0.35">
      <c r="B76" s="98" t="s">
        <v>21</v>
      </c>
      <c r="C76" s="86"/>
      <c r="D76" s="87">
        <v>1.5</v>
      </c>
      <c r="E76" s="88">
        <f t="shared" si="30"/>
        <v>1.2396694214876034</v>
      </c>
      <c r="F76" s="88">
        <f t="shared" si="25"/>
        <v>1.2396694214876034</v>
      </c>
      <c r="G76" s="89">
        <f t="shared" si="31"/>
        <v>0</v>
      </c>
      <c r="H76" s="99"/>
      <c r="I76" s="49"/>
      <c r="J76" s="83" t="s">
        <v>9</v>
      </c>
      <c r="K76" s="80"/>
      <c r="L76" s="70">
        <v>5</v>
      </c>
      <c r="M76" s="71">
        <f t="shared" si="28"/>
        <v>4.1322314049586781</v>
      </c>
      <c r="N76" s="71">
        <f t="shared" si="27"/>
        <v>4.1322314049586781</v>
      </c>
      <c r="O76" s="72">
        <f t="shared" si="29"/>
        <v>0</v>
      </c>
      <c r="P76" s="73"/>
      <c r="Q76" s="49"/>
      <c r="R76" s="49"/>
      <c r="S76" s="49"/>
      <c r="T76" s="49"/>
      <c r="U76" s="49"/>
      <c r="V76" s="49"/>
      <c r="W76" s="49"/>
      <c r="X76" s="49"/>
    </row>
    <row r="77" spans="2:24" ht="18" x14ac:dyDescent="0.35">
      <c r="B77" s="98" t="s">
        <v>22</v>
      </c>
      <c r="C77" s="86"/>
      <c r="D77" s="87">
        <v>1.5</v>
      </c>
      <c r="E77" s="88">
        <f t="shared" si="30"/>
        <v>1.2396694214876034</v>
      </c>
      <c r="F77" s="88">
        <f t="shared" si="25"/>
        <v>1.2396694214876034</v>
      </c>
      <c r="G77" s="89">
        <f t="shared" si="31"/>
        <v>0</v>
      </c>
      <c r="H77" s="90"/>
      <c r="I77" s="49"/>
      <c r="J77" s="83" t="s">
        <v>12</v>
      </c>
      <c r="K77" s="80"/>
      <c r="L77" s="70">
        <v>5</v>
      </c>
      <c r="M77" s="71">
        <f t="shared" si="28"/>
        <v>4.1322314049586781</v>
      </c>
      <c r="N77" s="71">
        <f t="shared" si="27"/>
        <v>4.1322314049586781</v>
      </c>
      <c r="O77" s="72">
        <f t="shared" si="29"/>
        <v>0</v>
      </c>
      <c r="P77" s="73"/>
      <c r="Q77" s="49"/>
      <c r="R77" s="49"/>
      <c r="S77" s="49"/>
      <c r="T77" s="49"/>
      <c r="U77" s="49"/>
      <c r="V77" s="49"/>
      <c r="W77" s="49"/>
      <c r="X77" s="49"/>
    </row>
    <row r="78" spans="2:24" ht="18" x14ac:dyDescent="0.35">
      <c r="B78" s="98" t="s">
        <v>11</v>
      </c>
      <c r="C78" s="86"/>
      <c r="D78" s="87">
        <v>1.5</v>
      </c>
      <c r="E78" s="88">
        <f>D78/1.21</f>
        <v>1.2396694214876034</v>
      </c>
      <c r="F78" s="88">
        <f t="shared" si="25"/>
        <v>1.2396694214876034</v>
      </c>
      <c r="G78" s="89">
        <f>C78*F78</f>
        <v>0</v>
      </c>
      <c r="H78" s="85"/>
      <c r="I78" s="49"/>
      <c r="J78" s="83" t="s">
        <v>39</v>
      </c>
      <c r="K78" s="80"/>
      <c r="L78" s="70">
        <v>5</v>
      </c>
      <c r="M78" s="71">
        <f t="shared" si="28"/>
        <v>4.1322314049586781</v>
      </c>
      <c r="N78" s="71">
        <f t="shared" si="27"/>
        <v>4.1322314049586781</v>
      </c>
      <c r="O78" s="72">
        <f t="shared" si="29"/>
        <v>0</v>
      </c>
      <c r="P78" s="73"/>
      <c r="Q78" s="49"/>
      <c r="R78" s="49"/>
      <c r="S78" s="49"/>
      <c r="T78" s="49"/>
      <c r="U78" s="49"/>
      <c r="V78" s="49"/>
      <c r="W78" s="49"/>
      <c r="X78" s="49"/>
    </row>
    <row r="79" spans="2:24" ht="18" x14ac:dyDescent="0.35">
      <c r="B79" s="98" t="s">
        <v>23</v>
      </c>
      <c r="C79" s="86"/>
      <c r="D79" s="87">
        <v>1.5</v>
      </c>
      <c r="E79" s="88">
        <f t="shared" ref="E79:E87" si="32">D79/1.21</f>
        <v>1.2396694214876034</v>
      </c>
      <c r="F79" s="88">
        <f t="shared" si="25"/>
        <v>1.2396694214876034</v>
      </c>
      <c r="G79" s="89">
        <f t="shared" ref="G79:G87" si="33">C79*F79</f>
        <v>0</v>
      </c>
      <c r="H79" s="92"/>
      <c r="I79" s="49"/>
      <c r="J79" s="93" t="s">
        <v>133</v>
      </c>
      <c r="K79" s="94"/>
      <c r="L79" s="95">
        <v>15</v>
      </c>
      <c r="M79" s="96">
        <f>L79/1.21</f>
        <v>12.396694214876034</v>
      </c>
      <c r="N79" s="96">
        <f t="shared" si="27"/>
        <v>12.396694214876034</v>
      </c>
      <c r="O79" s="97">
        <f>K79*N79</f>
        <v>0</v>
      </c>
      <c r="P79" s="93"/>
      <c r="Q79" s="49"/>
      <c r="R79" s="49"/>
      <c r="S79" s="49"/>
      <c r="T79" s="49"/>
      <c r="U79" s="49"/>
      <c r="V79" s="49"/>
      <c r="W79" s="49"/>
      <c r="X79" s="49"/>
    </row>
    <row r="80" spans="2:24" ht="18" x14ac:dyDescent="0.35">
      <c r="B80" s="98" t="s">
        <v>24</v>
      </c>
      <c r="C80" s="86"/>
      <c r="D80" s="87">
        <v>1.5</v>
      </c>
      <c r="E80" s="88">
        <f t="shared" si="32"/>
        <v>1.2396694214876034</v>
      </c>
      <c r="F80" s="88">
        <f t="shared" si="25"/>
        <v>1.2396694214876034</v>
      </c>
      <c r="G80" s="89">
        <f t="shared" si="33"/>
        <v>0</v>
      </c>
      <c r="H80" s="92"/>
      <c r="I80" s="49"/>
      <c r="J80" s="83" t="s">
        <v>2</v>
      </c>
      <c r="K80" s="80"/>
      <c r="L80" s="70">
        <v>5</v>
      </c>
      <c r="M80" s="71">
        <f t="shared" ref="M80:M84" si="34">L80/1.21</f>
        <v>4.1322314049586781</v>
      </c>
      <c r="N80" s="71">
        <f t="shared" si="27"/>
        <v>4.1322314049586781</v>
      </c>
      <c r="O80" s="72">
        <f t="shared" ref="O80:O84" si="35">K80*N80</f>
        <v>0</v>
      </c>
      <c r="P80" s="73"/>
      <c r="Q80" s="49"/>
      <c r="R80" s="49"/>
      <c r="S80" s="49"/>
      <c r="T80" s="49"/>
      <c r="U80" s="49"/>
      <c r="V80" s="49"/>
      <c r="W80" s="49"/>
      <c r="X80" s="49"/>
    </row>
    <row r="81" spans="2:24" ht="18" x14ac:dyDescent="0.35">
      <c r="B81" s="98" t="s">
        <v>10</v>
      </c>
      <c r="C81" s="86"/>
      <c r="D81" s="87">
        <v>1.5</v>
      </c>
      <c r="E81" s="88">
        <f t="shared" si="32"/>
        <v>1.2396694214876034</v>
      </c>
      <c r="F81" s="88">
        <f t="shared" si="25"/>
        <v>1.2396694214876034</v>
      </c>
      <c r="G81" s="89">
        <f t="shared" si="33"/>
        <v>0</v>
      </c>
      <c r="H81" s="92"/>
      <c r="I81" s="49"/>
      <c r="J81" s="83" t="s">
        <v>8</v>
      </c>
      <c r="K81" s="80"/>
      <c r="L81" s="70">
        <v>5</v>
      </c>
      <c r="M81" s="71">
        <f t="shared" si="34"/>
        <v>4.1322314049586781</v>
      </c>
      <c r="N81" s="71">
        <f t="shared" si="27"/>
        <v>4.1322314049586781</v>
      </c>
      <c r="O81" s="72">
        <f t="shared" si="35"/>
        <v>0</v>
      </c>
      <c r="P81" s="73"/>
      <c r="Q81" s="49"/>
      <c r="R81" s="49"/>
      <c r="S81" s="49"/>
      <c r="T81" s="49"/>
      <c r="U81" s="49"/>
      <c r="V81" s="49"/>
      <c r="W81" s="49"/>
      <c r="X81" s="49"/>
    </row>
    <row r="82" spans="2:24" ht="18" x14ac:dyDescent="0.35">
      <c r="B82" s="85" t="s">
        <v>25</v>
      </c>
      <c r="C82" s="86"/>
      <c r="D82" s="87">
        <v>1.5</v>
      </c>
      <c r="E82" s="88">
        <f t="shared" si="32"/>
        <v>1.2396694214876034</v>
      </c>
      <c r="F82" s="88">
        <f t="shared" si="25"/>
        <v>1.2396694214876034</v>
      </c>
      <c r="G82" s="89">
        <f t="shared" si="33"/>
        <v>0</v>
      </c>
      <c r="H82" s="90"/>
      <c r="I82" s="49"/>
      <c r="J82" s="83" t="s">
        <v>134</v>
      </c>
      <c r="K82" s="80"/>
      <c r="L82" s="70">
        <v>5</v>
      </c>
      <c r="M82" s="71">
        <f t="shared" si="34"/>
        <v>4.1322314049586781</v>
      </c>
      <c r="N82" s="71">
        <f t="shared" si="27"/>
        <v>4.1322314049586781</v>
      </c>
      <c r="O82" s="72">
        <f t="shared" si="35"/>
        <v>0</v>
      </c>
      <c r="P82" s="181"/>
      <c r="Q82" s="49"/>
      <c r="R82" s="49"/>
      <c r="S82" s="49"/>
      <c r="T82" s="49"/>
      <c r="U82" s="49"/>
      <c r="V82" s="49"/>
      <c r="W82" s="49"/>
      <c r="X82" s="49"/>
    </row>
    <row r="83" spans="2:24" ht="18" x14ac:dyDescent="0.35">
      <c r="B83" s="85" t="s">
        <v>26</v>
      </c>
      <c r="C83" s="86"/>
      <c r="D83" s="87">
        <v>1.5</v>
      </c>
      <c r="E83" s="88">
        <f t="shared" si="32"/>
        <v>1.2396694214876034</v>
      </c>
      <c r="F83" s="88">
        <f t="shared" si="25"/>
        <v>1.2396694214876034</v>
      </c>
      <c r="G83" s="89">
        <f t="shared" si="33"/>
        <v>0</v>
      </c>
      <c r="H83" s="90"/>
      <c r="I83" s="49"/>
      <c r="J83" s="83" t="s">
        <v>40</v>
      </c>
      <c r="K83" s="80"/>
      <c r="L83" s="70">
        <v>5</v>
      </c>
      <c r="M83" s="71">
        <f t="shared" si="34"/>
        <v>4.1322314049586781</v>
      </c>
      <c r="N83" s="71">
        <f t="shared" si="27"/>
        <v>4.1322314049586781</v>
      </c>
      <c r="O83" s="72">
        <f t="shared" si="35"/>
        <v>0</v>
      </c>
      <c r="P83" s="73"/>
      <c r="Q83" s="49"/>
      <c r="R83" s="49"/>
      <c r="S83" s="49"/>
      <c r="T83" s="49"/>
      <c r="U83" s="49"/>
      <c r="V83" s="49"/>
      <c r="W83" s="49"/>
      <c r="X83" s="49"/>
    </row>
    <row r="84" spans="2:24" ht="18" x14ac:dyDescent="0.35">
      <c r="B84" s="85" t="s">
        <v>21</v>
      </c>
      <c r="C84" s="86"/>
      <c r="D84" s="87">
        <v>1.5</v>
      </c>
      <c r="E84" s="88">
        <f t="shared" si="32"/>
        <v>1.2396694214876034</v>
      </c>
      <c r="F84" s="88">
        <f t="shared" si="25"/>
        <v>1.2396694214876034</v>
      </c>
      <c r="G84" s="89">
        <f t="shared" si="33"/>
        <v>0</v>
      </c>
      <c r="H84" s="90"/>
      <c r="I84" s="49"/>
      <c r="J84" s="83" t="s">
        <v>32</v>
      </c>
      <c r="K84" s="80"/>
      <c r="L84" s="70">
        <v>5</v>
      </c>
      <c r="M84" s="71">
        <f t="shared" si="34"/>
        <v>4.1322314049586781</v>
      </c>
      <c r="N84" s="71">
        <f t="shared" si="27"/>
        <v>4.1322314049586781</v>
      </c>
      <c r="O84" s="72">
        <f t="shared" si="35"/>
        <v>0</v>
      </c>
      <c r="P84" s="73"/>
      <c r="Q84" s="49"/>
      <c r="R84" s="49"/>
      <c r="S84" s="49"/>
      <c r="T84" s="49"/>
      <c r="U84" s="49"/>
      <c r="V84" s="49"/>
      <c r="W84" s="49"/>
      <c r="X84" s="49"/>
    </row>
    <row r="85" spans="2:24" ht="18" x14ac:dyDescent="0.35">
      <c r="B85" s="85" t="s">
        <v>27</v>
      </c>
      <c r="C85" s="86"/>
      <c r="D85" s="87">
        <v>1.5</v>
      </c>
      <c r="E85" s="88">
        <f t="shared" si="32"/>
        <v>1.2396694214876034</v>
      </c>
      <c r="F85" s="88">
        <f t="shared" si="25"/>
        <v>1.2396694214876034</v>
      </c>
      <c r="G85" s="89">
        <f t="shared" si="33"/>
        <v>0</v>
      </c>
      <c r="H85" s="90"/>
      <c r="I85" s="49"/>
      <c r="J85" s="83" t="s">
        <v>3</v>
      </c>
      <c r="K85" s="80"/>
      <c r="L85" s="70">
        <v>7</v>
      </c>
      <c r="M85" s="71">
        <f>L85/1.21</f>
        <v>5.785123966942149</v>
      </c>
      <c r="N85" s="71">
        <f t="shared" si="27"/>
        <v>5.785123966942149</v>
      </c>
      <c r="O85" s="72">
        <f>K85*N85</f>
        <v>0</v>
      </c>
      <c r="P85" s="73"/>
      <c r="Q85" s="49"/>
      <c r="R85" s="49"/>
      <c r="S85" s="49"/>
      <c r="T85" s="49"/>
      <c r="U85" s="49"/>
      <c r="V85" s="49"/>
      <c r="W85" s="49"/>
      <c r="X85" s="49"/>
    </row>
    <row r="86" spans="2:24" ht="18" x14ac:dyDescent="0.35">
      <c r="B86" s="85" t="s">
        <v>28</v>
      </c>
      <c r="C86" s="86"/>
      <c r="D86" s="87">
        <v>1.5</v>
      </c>
      <c r="E86" s="88">
        <f t="shared" si="32"/>
        <v>1.2396694214876034</v>
      </c>
      <c r="F86" s="88">
        <f t="shared" si="25"/>
        <v>1.2396694214876034</v>
      </c>
      <c r="G86" s="89">
        <f t="shared" si="33"/>
        <v>0</v>
      </c>
      <c r="H86" s="85"/>
      <c r="I86" s="49"/>
      <c r="J86" s="155"/>
      <c r="K86" s="156"/>
      <c r="L86" s="157"/>
      <c r="M86" s="158"/>
      <c r="N86" s="158"/>
      <c r="O86" s="159"/>
      <c r="P86" s="160"/>
      <c r="Q86" s="49"/>
      <c r="R86" s="49"/>
      <c r="S86" s="49"/>
      <c r="T86" s="49"/>
      <c r="U86" s="49"/>
      <c r="V86" s="49"/>
      <c r="W86" s="49"/>
      <c r="X86" s="49"/>
    </row>
    <row r="87" spans="2:24" ht="18" x14ac:dyDescent="0.35">
      <c r="B87" s="85" t="s">
        <v>29</v>
      </c>
      <c r="C87" s="86"/>
      <c r="D87" s="87">
        <v>1.5</v>
      </c>
      <c r="E87" s="88">
        <f t="shared" si="32"/>
        <v>1.2396694214876034</v>
      </c>
      <c r="F87" s="88">
        <f t="shared" si="25"/>
        <v>1.2396694214876034</v>
      </c>
      <c r="G87" s="89">
        <f t="shared" si="33"/>
        <v>0</v>
      </c>
      <c r="H87" s="90"/>
      <c r="I87" s="49"/>
      <c r="J87" s="142"/>
      <c r="K87" s="161"/>
      <c r="L87" s="144"/>
      <c r="M87" s="145"/>
      <c r="N87" s="145"/>
      <c r="P87" s="121"/>
      <c r="Q87" s="49"/>
      <c r="R87" s="49"/>
      <c r="S87" s="49"/>
      <c r="T87" s="49"/>
      <c r="U87" s="49"/>
      <c r="V87" s="49"/>
      <c r="W87" s="49"/>
      <c r="X87" s="49"/>
    </row>
    <row r="88" spans="2:24" ht="18" x14ac:dyDescent="0.35">
      <c r="B88" s="139"/>
      <c r="C88" s="139"/>
      <c r="D88" s="139"/>
      <c r="E88" s="139"/>
      <c r="F88" s="139"/>
      <c r="G88" s="139"/>
      <c r="H88" s="139"/>
      <c r="I88" s="49"/>
      <c r="J88" s="142"/>
      <c r="K88" s="161"/>
      <c r="L88" s="144"/>
      <c r="M88" s="145"/>
      <c r="N88" s="145"/>
      <c r="O88" s="126"/>
      <c r="P88" s="121"/>
      <c r="Q88" s="49"/>
      <c r="R88" s="49"/>
      <c r="S88" s="49"/>
      <c r="T88" s="49"/>
      <c r="U88" s="49"/>
      <c r="V88" s="49"/>
      <c r="W88" s="49"/>
      <c r="X88" s="49"/>
    </row>
    <row r="89" spans="2:24" ht="18" x14ac:dyDescent="0.35">
      <c r="B89" s="142"/>
      <c r="C89" s="143"/>
      <c r="D89" s="144"/>
      <c r="E89" s="145"/>
      <c r="F89" s="145"/>
      <c r="G89" s="47">
        <f>SUM(G67:G88)</f>
        <v>0</v>
      </c>
      <c r="H89" s="140"/>
      <c r="I89" s="49"/>
      <c r="J89" s="142"/>
      <c r="K89" s="161"/>
      <c r="L89" s="144"/>
      <c r="M89" s="145"/>
      <c r="N89" s="145"/>
      <c r="O89" s="51">
        <f>SUM(O67:O86)</f>
        <v>0</v>
      </c>
      <c r="P89" s="121"/>
      <c r="Q89" s="49"/>
      <c r="R89" s="49"/>
      <c r="S89" s="49"/>
      <c r="T89" s="49"/>
      <c r="U89" s="49"/>
      <c r="V89" s="49"/>
      <c r="W89" s="49"/>
      <c r="X89" s="49"/>
    </row>
    <row r="90" spans="2:24" ht="18" x14ac:dyDescent="0.35">
      <c r="B90" s="142"/>
      <c r="C90" s="143"/>
      <c r="D90" s="144"/>
      <c r="E90" s="145"/>
      <c r="F90" s="145"/>
      <c r="G90" s="126"/>
      <c r="H90" s="128"/>
      <c r="I90" s="49"/>
      <c r="J90" s="77"/>
      <c r="K90" s="77"/>
      <c r="L90" s="77"/>
      <c r="M90" s="77"/>
      <c r="N90" s="77"/>
      <c r="O90" s="77"/>
      <c r="P90" s="77"/>
      <c r="Q90" s="49"/>
      <c r="R90" s="49"/>
      <c r="S90" s="49"/>
      <c r="T90" s="49"/>
      <c r="U90" s="49"/>
      <c r="V90" s="49"/>
      <c r="W90" s="49"/>
      <c r="X90" s="49"/>
    </row>
    <row r="91" spans="2:24" ht="60" customHeight="1" x14ac:dyDescent="0.35">
      <c r="B91" s="142"/>
      <c r="C91" s="143"/>
      <c r="D91" s="144"/>
      <c r="E91" s="145"/>
      <c r="F91" s="145"/>
      <c r="G91" s="126"/>
      <c r="H91" s="128"/>
      <c r="I91" s="49"/>
      <c r="J91" s="77"/>
      <c r="K91" s="77"/>
      <c r="L91" s="77"/>
      <c r="M91" s="77"/>
      <c r="N91" s="77"/>
      <c r="O91" s="77"/>
      <c r="P91" s="77"/>
      <c r="Q91" s="49"/>
      <c r="R91" s="49"/>
      <c r="S91" s="49"/>
      <c r="T91" s="49"/>
      <c r="U91" s="49"/>
      <c r="V91" s="49"/>
      <c r="W91" s="49"/>
      <c r="X91" s="49"/>
    </row>
    <row r="92" spans="2:24" ht="48.6" customHeight="1" x14ac:dyDescent="0.35">
      <c r="B92" s="142"/>
      <c r="C92" s="143"/>
      <c r="D92" s="144"/>
      <c r="E92" s="145"/>
      <c r="F92" s="237" t="s">
        <v>120</v>
      </c>
      <c r="G92" s="238"/>
      <c r="H92" s="185" t="s">
        <v>121</v>
      </c>
      <c r="I92" s="186"/>
      <c r="J92" s="164" t="s">
        <v>122</v>
      </c>
      <c r="K92" s="210" t="s">
        <v>123</v>
      </c>
      <c r="L92" s="210"/>
      <c r="M92" s="243" t="s">
        <v>124</v>
      </c>
      <c r="N92" s="244"/>
      <c r="O92" s="77"/>
      <c r="P92" s="77"/>
      <c r="Q92" s="49"/>
      <c r="R92" s="49"/>
      <c r="S92" s="49"/>
      <c r="T92" s="49"/>
      <c r="U92" s="49"/>
      <c r="V92" s="49"/>
      <c r="W92" s="49"/>
      <c r="X92" s="49"/>
    </row>
    <row r="93" spans="2:24" ht="23.4" x14ac:dyDescent="0.45">
      <c r="B93" s="142"/>
      <c r="C93" s="143"/>
      <c r="D93" s="144"/>
      <c r="E93" s="145"/>
      <c r="F93" s="239">
        <f>SUM($G$16:$G$20)</f>
        <v>0</v>
      </c>
      <c r="G93" s="240"/>
      <c r="H93" s="187">
        <v>0.04</v>
      </c>
      <c r="I93" s="188"/>
      <c r="J93" s="162">
        <f>$F$93*$H$93</f>
        <v>0</v>
      </c>
      <c r="K93" s="253">
        <f>$F$93+$J$93</f>
        <v>0</v>
      </c>
      <c r="L93" s="254"/>
      <c r="M93" s="245">
        <f>$K$93+$K$94</f>
        <v>0</v>
      </c>
      <c r="N93" s="246"/>
      <c r="O93" s="77"/>
      <c r="P93" s="77"/>
      <c r="Q93" s="49"/>
      <c r="R93" s="49"/>
      <c r="S93" s="49"/>
      <c r="T93" s="49"/>
      <c r="U93" s="49"/>
      <c r="V93" s="49"/>
      <c r="W93" s="49"/>
      <c r="X93" s="49"/>
    </row>
    <row r="94" spans="2:24" ht="23.4" x14ac:dyDescent="0.45">
      <c r="B94" s="146"/>
      <c r="C94" s="147"/>
      <c r="D94" s="148"/>
      <c r="E94" s="149"/>
      <c r="F94" s="241">
        <f>$G$62+$O$62+$W$62+$G$89+$O$89</f>
        <v>0</v>
      </c>
      <c r="G94" s="242"/>
      <c r="H94" s="189">
        <v>0.21</v>
      </c>
      <c r="I94" s="190"/>
      <c r="J94" s="163">
        <f>F94*H94</f>
        <v>0</v>
      </c>
      <c r="K94" s="257">
        <f>$F$94+$J$94</f>
        <v>0</v>
      </c>
      <c r="L94" s="258"/>
      <c r="M94" s="247"/>
      <c r="N94" s="248"/>
      <c r="O94" s="77"/>
      <c r="P94" s="77"/>
      <c r="Q94" s="49"/>
      <c r="R94" s="49"/>
      <c r="S94" s="49"/>
      <c r="T94" s="49"/>
      <c r="U94" s="49"/>
      <c r="V94" s="49"/>
      <c r="W94" s="49"/>
      <c r="X94" s="49"/>
    </row>
    <row r="95" spans="2:24" ht="18" x14ac:dyDescent="0.35">
      <c r="B95" s="151"/>
      <c r="C95" s="143"/>
      <c r="D95" s="144"/>
      <c r="E95" s="145"/>
      <c r="F95" s="145"/>
      <c r="G95" s="126"/>
      <c r="H95" s="141"/>
      <c r="I95" s="49"/>
      <c r="J95" s="77"/>
      <c r="K95" s="77"/>
      <c r="L95" s="77"/>
      <c r="M95" s="77"/>
      <c r="N95" s="77"/>
      <c r="O95" s="77"/>
      <c r="P95" s="77"/>
      <c r="Q95" s="49"/>
      <c r="R95" s="49"/>
      <c r="S95" s="49"/>
      <c r="T95" s="49"/>
      <c r="U95" s="49"/>
      <c r="V95" s="49"/>
      <c r="W95" s="49"/>
      <c r="X95" s="49"/>
    </row>
    <row r="96" spans="2:24" ht="18" x14ac:dyDescent="0.35">
      <c r="B96" s="151"/>
      <c r="C96" s="143"/>
      <c r="D96" s="144"/>
      <c r="E96" s="145"/>
      <c r="F96" s="145"/>
      <c r="G96" s="126"/>
      <c r="H96" s="128"/>
      <c r="I96" s="49"/>
      <c r="J96" s="77"/>
      <c r="K96" s="77"/>
      <c r="L96" s="77"/>
      <c r="M96" s="77"/>
      <c r="N96" s="77"/>
      <c r="O96" s="77"/>
      <c r="P96" s="77"/>
      <c r="Q96" s="49"/>
      <c r="R96" s="49"/>
      <c r="S96" s="49"/>
      <c r="T96" s="49"/>
      <c r="U96" s="49"/>
      <c r="V96" s="49"/>
      <c r="W96" s="49"/>
      <c r="X96" s="49"/>
    </row>
    <row r="97" spans="2:24" ht="18" x14ac:dyDescent="0.35">
      <c r="B97" s="151"/>
      <c r="C97" s="143"/>
      <c r="D97" s="144"/>
      <c r="E97" s="145"/>
      <c r="F97" s="145"/>
      <c r="G97" s="126"/>
      <c r="H97" s="128"/>
      <c r="I97" s="49"/>
      <c r="J97" s="77"/>
      <c r="K97" s="77"/>
      <c r="L97" s="77"/>
      <c r="M97" s="77"/>
      <c r="N97" s="77"/>
      <c r="O97" s="77"/>
      <c r="P97" s="77"/>
      <c r="Q97" s="49"/>
      <c r="R97" s="49"/>
      <c r="S97" s="49"/>
      <c r="T97" s="49"/>
      <c r="U97" s="49"/>
      <c r="V97" s="49"/>
      <c r="W97" s="49"/>
      <c r="X97" s="49"/>
    </row>
    <row r="98" spans="2:24" ht="18" x14ac:dyDescent="0.35">
      <c r="B98" s="151"/>
      <c r="C98" s="143"/>
      <c r="D98" s="144"/>
      <c r="E98" s="145"/>
      <c r="F98" s="145"/>
      <c r="G98" s="126"/>
      <c r="H98" s="128"/>
      <c r="I98" s="49"/>
      <c r="J98" s="77"/>
      <c r="K98" s="77"/>
      <c r="L98" s="77"/>
      <c r="M98" s="77"/>
      <c r="N98" s="77"/>
      <c r="O98" s="77"/>
      <c r="P98" s="77"/>
      <c r="Q98" s="49"/>
      <c r="R98" s="49"/>
      <c r="S98" s="49"/>
      <c r="T98" s="49"/>
      <c r="U98" s="49"/>
      <c r="V98" s="49"/>
      <c r="W98" s="49"/>
      <c r="X98" s="49"/>
    </row>
    <row r="99" spans="2:24" ht="18" x14ac:dyDescent="0.35">
      <c r="B99" s="151"/>
      <c r="C99" s="143"/>
      <c r="D99" s="144"/>
      <c r="E99" s="145"/>
      <c r="F99" s="145"/>
      <c r="G99" s="126"/>
      <c r="H99" s="128"/>
      <c r="I99" s="49"/>
      <c r="J99" s="77"/>
      <c r="K99" s="77"/>
      <c r="L99" s="77"/>
      <c r="M99" s="77"/>
      <c r="N99" s="77"/>
      <c r="O99" s="77"/>
      <c r="P99" s="77"/>
      <c r="Q99" s="49"/>
      <c r="R99" s="49"/>
      <c r="S99" s="49"/>
      <c r="T99" s="49"/>
      <c r="U99" s="49"/>
      <c r="V99" s="49"/>
      <c r="W99" s="49"/>
      <c r="X99" s="49"/>
    </row>
    <row r="100" spans="2:24" ht="18" x14ac:dyDescent="0.35">
      <c r="B100" s="151"/>
      <c r="C100" s="143"/>
      <c r="D100" s="144"/>
      <c r="E100" s="145"/>
      <c r="F100" s="145"/>
      <c r="G100" s="126"/>
      <c r="H100" s="128"/>
      <c r="I100" s="49"/>
      <c r="J100" s="77"/>
      <c r="K100" s="77"/>
      <c r="L100" s="77"/>
      <c r="M100" s="77"/>
      <c r="N100" s="77"/>
      <c r="O100" s="77"/>
      <c r="P100" s="77"/>
      <c r="Q100" s="49"/>
      <c r="R100" s="49"/>
      <c r="S100" s="49"/>
      <c r="T100" s="49"/>
      <c r="U100" s="49"/>
      <c r="V100" s="49"/>
      <c r="W100" s="49"/>
      <c r="X100" s="49"/>
    </row>
    <row r="101" spans="2:24" ht="18" x14ac:dyDescent="0.35">
      <c r="B101" s="152"/>
      <c r="C101" s="153"/>
      <c r="D101" s="154"/>
      <c r="E101" s="149"/>
      <c r="F101" s="149"/>
      <c r="G101" s="150"/>
      <c r="H101" s="152"/>
      <c r="I101" s="49"/>
      <c r="J101" s="77"/>
      <c r="K101" s="77"/>
      <c r="L101" s="77"/>
      <c r="M101" s="77"/>
      <c r="N101" s="77"/>
      <c r="O101" s="77"/>
      <c r="P101" s="77"/>
      <c r="Q101" s="49"/>
      <c r="R101" s="49"/>
      <c r="S101" s="49"/>
      <c r="T101" s="49"/>
      <c r="U101" s="49"/>
      <c r="V101" s="49"/>
      <c r="W101" s="49"/>
      <c r="X101" s="49"/>
    </row>
    <row r="102" spans="2:24" ht="18" x14ac:dyDescent="0.35">
      <c r="B102" s="151"/>
      <c r="C102" s="143"/>
      <c r="D102" s="144"/>
      <c r="E102" s="145"/>
      <c r="F102" s="145"/>
      <c r="G102" s="126"/>
      <c r="H102" s="128"/>
      <c r="I102" s="49"/>
      <c r="J102" s="77"/>
      <c r="K102" s="77"/>
      <c r="L102" s="77"/>
      <c r="M102" s="77"/>
      <c r="N102" s="77"/>
      <c r="O102" s="77"/>
      <c r="P102" s="77"/>
      <c r="Q102" s="49"/>
      <c r="R102" s="49"/>
      <c r="S102" s="49"/>
      <c r="T102" s="49"/>
      <c r="U102" s="49"/>
      <c r="V102" s="49"/>
      <c r="W102" s="49"/>
      <c r="X102" s="49"/>
    </row>
    <row r="103" spans="2:24" ht="18" x14ac:dyDescent="0.35">
      <c r="B103" s="151"/>
      <c r="C103" s="143"/>
      <c r="D103" s="144"/>
      <c r="E103" s="145"/>
      <c r="F103" s="145"/>
      <c r="G103" s="126"/>
      <c r="H103" s="128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</row>
    <row r="104" spans="2:24" ht="18" x14ac:dyDescent="0.35">
      <c r="B104" s="151"/>
      <c r="C104" s="143"/>
      <c r="D104" s="144"/>
      <c r="E104" s="145"/>
      <c r="F104" s="145"/>
      <c r="G104" s="126"/>
      <c r="H104" s="151"/>
      <c r="I104" s="49"/>
      <c r="J104" s="49"/>
      <c r="K104" s="49"/>
      <c r="L104" s="49"/>
      <c r="M104" s="49"/>
      <c r="N104" s="49"/>
      <c r="P104" s="49"/>
      <c r="Q104" s="49"/>
      <c r="R104" s="49"/>
      <c r="S104" s="49"/>
      <c r="T104" s="49"/>
      <c r="U104" s="49"/>
      <c r="V104" s="49"/>
      <c r="W104" s="49"/>
      <c r="X104" s="49"/>
    </row>
    <row r="105" spans="2:24" ht="18" x14ac:dyDescent="0.35">
      <c r="B105" s="151"/>
      <c r="C105" s="143"/>
      <c r="D105" s="144"/>
      <c r="E105" s="145"/>
      <c r="F105" s="145"/>
      <c r="G105" s="126"/>
      <c r="H105" s="128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</row>
    <row r="106" spans="2:24" x14ac:dyDescent="0.3">
      <c r="B106" s="19"/>
      <c r="C106" s="19"/>
      <c r="D106" s="16"/>
      <c r="E106" s="132"/>
      <c r="F106" s="132"/>
      <c r="G106" s="165">
        <f t="shared" ref="G106:G117" si="36">D106*E106</f>
        <v>0</v>
      </c>
      <c r="H106" s="166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</row>
    <row r="107" spans="2:24" x14ac:dyDescent="0.3">
      <c r="B107" s="20"/>
      <c r="C107" s="20"/>
      <c r="D107" s="17"/>
      <c r="E107" s="127"/>
      <c r="F107" s="127"/>
      <c r="H107" s="133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</row>
    <row r="108" spans="2:24" x14ac:dyDescent="0.3">
      <c r="B108" s="21"/>
      <c r="C108" s="21"/>
      <c r="D108" s="17"/>
      <c r="E108" s="127"/>
      <c r="F108" s="127"/>
      <c r="G108" s="165">
        <f t="shared" si="36"/>
        <v>0</v>
      </c>
      <c r="H108" s="133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</row>
    <row r="109" spans="2:24" x14ac:dyDescent="0.3">
      <c r="B109" s="22"/>
      <c r="C109" s="22"/>
      <c r="D109" s="17"/>
      <c r="E109" s="127"/>
      <c r="F109" s="127"/>
      <c r="G109" s="165">
        <f t="shared" si="36"/>
        <v>0</v>
      </c>
      <c r="H109" s="133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</row>
    <row r="110" spans="2:24" x14ac:dyDescent="0.3">
      <c r="B110" s="6"/>
      <c r="C110" s="6"/>
      <c r="D110" s="18"/>
      <c r="E110" s="127"/>
      <c r="F110" s="127"/>
      <c r="G110" s="165">
        <f t="shared" si="36"/>
        <v>0</v>
      </c>
      <c r="H110" s="120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</row>
    <row r="111" spans="2:24" ht="18" x14ac:dyDescent="0.3">
      <c r="B111" s="6"/>
      <c r="C111" s="6"/>
      <c r="D111" s="17"/>
      <c r="E111" s="127"/>
      <c r="F111" s="127"/>
      <c r="G111" s="165">
        <f t="shared" si="36"/>
        <v>0</v>
      </c>
      <c r="H111" s="120"/>
      <c r="I111" s="49"/>
      <c r="J111" s="49"/>
      <c r="K111" s="49"/>
      <c r="L111" s="49"/>
      <c r="M111" s="49"/>
      <c r="N111" s="49"/>
      <c r="O111" s="49"/>
      <c r="P111" s="49"/>
      <c r="Q111" s="138"/>
      <c r="R111" s="49"/>
      <c r="S111" s="49"/>
      <c r="T111" s="49"/>
      <c r="U111" s="49"/>
      <c r="V111" s="49"/>
      <c r="W111" s="49"/>
      <c r="X111" s="49"/>
    </row>
    <row r="112" spans="2:24" ht="18" x14ac:dyDescent="0.3">
      <c r="B112" s="6"/>
      <c r="C112" s="6"/>
      <c r="D112" s="17"/>
      <c r="E112" s="127"/>
      <c r="F112" s="127"/>
      <c r="G112" s="165">
        <f t="shared" si="36"/>
        <v>0</v>
      </c>
      <c r="H112" s="120"/>
      <c r="I112" s="49"/>
      <c r="J112" s="49"/>
      <c r="K112" s="49"/>
      <c r="L112" s="49"/>
      <c r="M112" s="49"/>
      <c r="N112" s="49"/>
      <c r="O112" s="49"/>
      <c r="P112" s="49"/>
      <c r="Q112" s="167"/>
      <c r="R112" s="49"/>
      <c r="S112" s="49"/>
      <c r="T112" s="49"/>
      <c r="U112" s="49"/>
      <c r="V112" s="49"/>
      <c r="W112" s="49"/>
      <c r="X112" s="49"/>
    </row>
    <row r="113" spans="2:25" ht="18" x14ac:dyDescent="0.3">
      <c r="B113" s="175"/>
      <c r="C113" s="175"/>
      <c r="D113" s="176"/>
      <c r="E113" s="127"/>
      <c r="F113" s="127"/>
      <c r="G113" s="168">
        <f t="shared" si="36"/>
        <v>0</v>
      </c>
      <c r="H113" s="169"/>
      <c r="I113" s="170"/>
      <c r="M113" s="171"/>
      <c r="Q113" s="167"/>
      <c r="R113" s="138"/>
      <c r="S113" s="172"/>
      <c r="T113" s="170"/>
      <c r="U113" s="170"/>
      <c r="V113" s="170"/>
      <c r="W113" s="170"/>
      <c r="X113" s="170"/>
    </row>
    <row r="114" spans="2:25" ht="15.6" customHeight="1" x14ac:dyDescent="0.3">
      <c r="B114" s="22"/>
      <c r="C114" s="22"/>
      <c r="D114" s="17"/>
      <c r="E114" s="127"/>
      <c r="F114" s="127"/>
      <c r="G114" s="165">
        <f t="shared" si="36"/>
        <v>0</v>
      </c>
      <c r="H114" s="120"/>
      <c r="I114" s="49"/>
      <c r="M114" s="129"/>
      <c r="Q114" s="106"/>
      <c r="R114" s="167"/>
      <c r="S114" s="106"/>
      <c r="T114" s="49"/>
      <c r="U114" s="49"/>
      <c r="V114" s="49"/>
      <c r="W114" s="49"/>
      <c r="X114" s="49"/>
    </row>
    <row r="115" spans="2:25" s="38" customFormat="1" ht="24" customHeight="1" x14ac:dyDescent="0.3">
      <c r="B115" s="6"/>
      <c r="C115" s="6"/>
      <c r="D115" s="17"/>
      <c r="E115" s="127"/>
      <c r="F115" s="127"/>
      <c r="G115" s="165">
        <f t="shared" si="36"/>
        <v>0</v>
      </c>
      <c r="H115" s="120"/>
      <c r="I115" s="49"/>
      <c r="M115" s="129"/>
      <c r="Q115" s="106"/>
      <c r="R115" s="167"/>
      <c r="S115" s="106"/>
      <c r="T115" s="49"/>
      <c r="U115" s="49"/>
      <c r="V115" s="49"/>
      <c r="W115" s="49"/>
      <c r="X115" s="49"/>
      <c r="Y115" s="11"/>
    </row>
    <row r="116" spans="2:25" x14ac:dyDescent="0.3">
      <c r="B116" s="6"/>
      <c r="C116" s="6"/>
      <c r="D116" s="17"/>
      <c r="E116" s="127"/>
      <c r="F116" s="127"/>
      <c r="G116" s="165">
        <f t="shared" si="36"/>
        <v>0</v>
      </c>
      <c r="H116" s="120"/>
      <c r="I116" s="49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49"/>
      <c r="U116" s="49"/>
      <c r="V116" s="49"/>
      <c r="W116" s="49"/>
      <c r="X116" s="49"/>
      <c r="Y116" s="38"/>
    </row>
    <row r="117" spans="2:25" x14ac:dyDescent="0.3">
      <c r="B117" s="106"/>
      <c r="C117" s="106"/>
      <c r="D117" s="16"/>
      <c r="E117" s="132"/>
      <c r="F117" s="132"/>
      <c r="G117" s="165">
        <f t="shared" si="36"/>
        <v>0</v>
      </c>
      <c r="H117" s="120"/>
      <c r="I117" s="49"/>
      <c r="J117" s="106"/>
      <c r="K117" s="106"/>
      <c r="L117" s="106"/>
      <c r="M117" s="106"/>
      <c r="N117" s="106"/>
      <c r="O117" s="106"/>
      <c r="P117" s="106"/>
      <c r="Q117" s="49"/>
      <c r="R117" s="106"/>
      <c r="S117" s="106"/>
      <c r="T117" s="49"/>
      <c r="U117" s="49"/>
      <c r="V117" s="49"/>
      <c r="W117" s="49"/>
      <c r="X117" s="49"/>
    </row>
    <row r="118" spans="2:25" x14ac:dyDescent="0.3">
      <c r="B118" s="106"/>
      <c r="C118" s="106"/>
      <c r="D118" s="106"/>
      <c r="E118" s="106"/>
      <c r="F118" s="106"/>
      <c r="G118" s="173"/>
      <c r="H118" s="106"/>
      <c r="I118" s="49"/>
      <c r="J118" s="106"/>
      <c r="K118" s="106"/>
      <c r="L118" s="106"/>
      <c r="M118" s="174"/>
      <c r="N118" s="106"/>
      <c r="O118" s="106"/>
      <c r="P118" s="106"/>
      <c r="Q118" s="49"/>
      <c r="R118" s="106"/>
      <c r="S118" s="106"/>
      <c r="T118" s="49"/>
      <c r="U118" s="49"/>
      <c r="V118" s="49"/>
      <c r="W118" s="49"/>
      <c r="X118" s="49"/>
    </row>
    <row r="119" spans="2:25" x14ac:dyDescent="0.3">
      <c r="B119" s="106"/>
      <c r="C119" s="106"/>
      <c r="D119" s="106"/>
      <c r="E119" s="106"/>
      <c r="F119" s="106"/>
      <c r="G119" s="106"/>
      <c r="H119" s="106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</row>
    <row r="120" spans="2:25" x14ac:dyDescent="0.3"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R120" s="49"/>
      <c r="S120" s="49"/>
      <c r="T120" s="49"/>
      <c r="U120" s="49"/>
      <c r="V120" s="49"/>
      <c r="W120" s="49"/>
      <c r="X120" s="49"/>
    </row>
    <row r="121" spans="2:25" x14ac:dyDescent="0.3"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R121" s="49"/>
      <c r="S121" s="49"/>
      <c r="T121" s="49"/>
      <c r="U121" s="49"/>
      <c r="V121" s="49"/>
      <c r="W121" s="49"/>
      <c r="X121" s="49"/>
    </row>
    <row r="124" spans="2:25" x14ac:dyDescent="0.3">
      <c r="J124" s="3"/>
      <c r="K124" s="3"/>
      <c r="L124" s="3"/>
      <c r="M124" s="177"/>
    </row>
    <row r="125" spans="2:25" x14ac:dyDescent="0.3">
      <c r="J125" s="3"/>
      <c r="K125" s="3"/>
      <c r="L125" s="3"/>
      <c r="M125" s="3"/>
    </row>
    <row r="126" spans="2:25" x14ac:dyDescent="0.3">
      <c r="J126" s="3"/>
      <c r="K126" s="178"/>
      <c r="L126" s="3"/>
      <c r="M126" s="3"/>
    </row>
    <row r="127" spans="2:25" x14ac:dyDescent="0.3">
      <c r="J127" s="4"/>
      <c r="K127" s="4"/>
      <c r="L127" s="5"/>
      <c r="M127" s="4"/>
    </row>
    <row r="128" spans="2:25" x14ac:dyDescent="0.3">
      <c r="J128" s="4"/>
      <c r="K128" s="4"/>
      <c r="L128" s="5"/>
      <c r="M128" s="4"/>
    </row>
    <row r="129" spans="10:13" x14ac:dyDescent="0.3">
      <c r="J129" s="3"/>
      <c r="K129" s="2"/>
      <c r="L129" s="2"/>
      <c r="M129" s="2"/>
    </row>
    <row r="130" spans="10:13" x14ac:dyDescent="0.3">
      <c r="J130" s="3"/>
      <c r="K130" s="1"/>
      <c r="L130" s="1"/>
      <c r="M130" s="1"/>
    </row>
    <row r="131" spans="10:13" x14ac:dyDescent="0.3">
      <c r="J131" s="35"/>
      <c r="K131" s="35"/>
      <c r="L131" s="36"/>
      <c r="M131" s="36"/>
    </row>
    <row r="132" spans="10:13" x14ac:dyDescent="0.3">
      <c r="J132" s="35"/>
      <c r="K132" s="35"/>
      <c r="L132" s="36"/>
      <c r="M132" s="36"/>
    </row>
  </sheetData>
  <mergeCells count="31">
    <mergeCell ref="R16:X16"/>
    <mergeCell ref="R17:X17"/>
    <mergeCell ref="R25:X25"/>
    <mergeCell ref="J23:P23"/>
    <mergeCell ref="L2:M2"/>
    <mergeCell ref="F92:G92"/>
    <mergeCell ref="F93:G93"/>
    <mergeCell ref="F94:G94"/>
    <mergeCell ref="M92:N92"/>
    <mergeCell ref="M93:N94"/>
    <mergeCell ref="B53:H53"/>
    <mergeCell ref="B30:H30"/>
    <mergeCell ref="B7:B8"/>
    <mergeCell ref="B22:G22"/>
    <mergeCell ref="J17:P17"/>
    <mergeCell ref="K93:L93"/>
    <mergeCell ref="B66:H66"/>
    <mergeCell ref="J66:P66"/>
    <mergeCell ref="K94:L94"/>
    <mergeCell ref="S4:U4"/>
    <mergeCell ref="K7:N7"/>
    <mergeCell ref="O7:P7"/>
    <mergeCell ref="J16:P16"/>
    <mergeCell ref="C4:P4"/>
    <mergeCell ref="E7:I7"/>
    <mergeCell ref="D8:I8"/>
    <mergeCell ref="B15:H15"/>
    <mergeCell ref="C9:D10"/>
    <mergeCell ref="J15:X15"/>
    <mergeCell ref="K92:L92"/>
    <mergeCell ref="S6:T6"/>
  </mergeCells>
  <phoneticPr fontId="1" type="noConversion"/>
  <conditionalFormatting sqref="G16:G21 G31:G52 G54:G61 O88:O89 O47:O48 O18:O22 O59:O61 O50:O54 O24:O45 W26:W50">
    <cfRule type="cellIs" dxfId="7" priority="90" operator="equal">
      <formula>0</formula>
    </cfRule>
  </conditionalFormatting>
  <conditionalFormatting sqref="G23:G29">
    <cfRule type="cellIs" dxfId="6" priority="80" operator="equal">
      <formula>0</formula>
    </cfRule>
  </conditionalFormatting>
  <conditionalFormatting sqref="G67:G87">
    <cfRule type="cellIs" dxfId="5" priority="3" operator="equal">
      <formula>0</formula>
    </cfRule>
  </conditionalFormatting>
  <conditionalFormatting sqref="G89:G91">
    <cfRule type="cellIs" dxfId="4" priority="9" operator="equal">
      <formula>0</formula>
    </cfRule>
  </conditionalFormatting>
  <conditionalFormatting sqref="G95:G100">
    <cfRule type="cellIs" dxfId="3" priority="8" operator="equal">
      <formula>0</formula>
    </cfRule>
  </conditionalFormatting>
  <conditionalFormatting sqref="G102:G105">
    <cfRule type="cellIs" dxfId="2" priority="7" operator="equal">
      <formula>0</formula>
    </cfRule>
  </conditionalFormatting>
  <conditionalFormatting sqref="O67:O78 O80:O86">
    <cfRule type="cellIs" dxfId="1" priority="2" operator="equal">
      <formula>0</formula>
    </cfRule>
  </conditionalFormatting>
  <conditionalFormatting sqref="W18:W24">
    <cfRule type="cellIs" dxfId="0" priority="1" operator="equal">
      <formula>0</formula>
    </cfRule>
  </conditionalFormatting>
  <pageMargins left="0.15748031496062992" right="0.15748031496062992" top="0.19685039370078741" bottom="0.19685039370078741" header="0" footer="0"/>
  <pageSetup paperSize="9" scale="49" fitToHeight="2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HPedido2022</vt:lpstr>
    </vt:vector>
  </TitlesOfParts>
  <Company>PC NEW &amp;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Eneko</dc:creator>
  <cp:lastModifiedBy>Ekilikua</cp:lastModifiedBy>
  <cp:lastPrinted>2024-04-29T10:17:30Z</cp:lastPrinted>
  <dcterms:created xsi:type="dcterms:W3CDTF">2010-09-27T15:49:37Z</dcterms:created>
  <dcterms:modified xsi:type="dcterms:W3CDTF">2024-04-29T11:15:31Z</dcterms:modified>
</cp:coreProperties>
</file>